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4/PRESUPUESTO APROBADO DEL AÑO/"/>
    </mc:Choice>
  </mc:AlternateContent>
  <xr:revisionPtr revIDLastSave="0" documentId="8_{9E46EDC9-CB74-4C4A-8256-4DD02FCC73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77" i="1"/>
  <c r="D11" i="1" l="1"/>
  <c r="D86" i="1" s="1"/>
  <c r="L11" i="2"/>
  <c r="D12" i="2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L86" i="2" l="1"/>
  <c r="C11" i="2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<sst xmlns="http://schemas.openxmlformats.org/spreadsheetml/2006/main" count="293" uniqueCount="115">
  <si>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</si>
  <si>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</si>
  <si>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</si>
  <si>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</si>
  <si>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</si>
  <si>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</si>
  <si>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</si>
  <si>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</si>
  <si>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</si>
  <si>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</si>
  <si>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</si>
  <si>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</si>
  <si>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</si>
  <si>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</si>
  <si>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</si>
  <si>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</si>
  <si>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</si>
  <si>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</si>
  <si>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</si>
  <si>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</si>
  <si>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</si>
  <si>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</si>
  <si>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</si>
  <si>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</si>
  <si>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</si>
  <si>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</si>
  <si>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</si>
  <si>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</si>
  <si>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</si>
  <si>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</si>
  <si>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</si>
  <si>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</si>
  <si>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</si>
  <si>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</si>
  <si>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</si>
  <si>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</si>
  <si>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</si>
  <si>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</si>
  <si>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</si>
  <si>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</si>
  <si>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</si>
  <si>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</si>
  <si>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</si>
  <si>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</si>
  <si>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</si>
  <si>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</si>
  <si>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</si>
  <si>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</si>
  <si>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</si>
  <si>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</si>
  <si>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</si>
  <si>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</si>
  <si>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</si>
  <si>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</si>
  <si>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</si>
  <si>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</si>
  <si>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</si>
  <si>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</si>
  <si>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</si>
  <si>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</si>
  <si>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</si>
  <si>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</si>
  <si>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</si>
  <si>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</si>
  <si>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</si>
  <si>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</si>
  <si>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</si>
  <si>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</si>
  <si>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</si>
  <si>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</si>
  <si>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</si>
  <si>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</si>
  <si>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</si>
  <si>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</si>
  <si>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</si>
  <si>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</si>
  <si>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</si>
  <si>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</si>
  <si>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</si>
  <si>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</si>
  <si>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</si>
  <si>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</si>
  <si>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</si>
  <si>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</si>
  <si>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</si>
  <si>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</si>
  <si>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</si>
  <si>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</si>
  <si>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</si>
  <si>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</si>
  <si>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</si>
  <si>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</si>
  <si>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</si>
  <si>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</si>
  <si>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</si>
  <si>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</si>
  <si>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</si>
  <si>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</si>
  <si>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</si>
  <si>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</si>
  <si>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</si>
  <si>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</si>
  <si>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</si>
  <si>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</si>
  <si>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</si>
  <si>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</si>
  <si>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</si>
  <si>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Enc. Administrativa y Financiera</t>
  </si>
  <si>
    <t xml:space="preserve">              Analista de Presupuesto</t>
  </si>
  <si>
    <t xml:space="preserve"> </t>
  </si>
  <si>
    <t>Año 2024</t>
  </si>
  <si>
    <t>Licda. Celeste Bautista L.</t>
  </si>
  <si>
    <t>Encargada Administrativa y Finaniera</t>
  </si>
  <si>
    <t>Fuente: [Ejecución Presupuestaria al 30/04/2024-SIGEF]</t>
  </si>
  <si>
    <t>Fuente: [Ejecución Presupuestaria Mensual al 30/04/2024-SIGEF]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</si>
</sst>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48846</xdr:colOff>
      <xdr:row>1</xdr:row>
      <xdr:rowOff>36634</xdr:rowOff>
    </xdr:from>
    <xdr:to>
      <xdr:col>1</xdr:col>
      <xdr:colOff>4896827</xdr:colOff>
      <xdr:row>7</xdr:row>
      <xdr:rowOff>165589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81" y="232019"/>
          <a:ext cx="4847981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5678366</xdr:colOff>
      <xdr:row>1</xdr:row>
      <xdr:rowOff>48846</xdr:rowOff>
    </xdr:from>
    <xdr:to>
      <xdr:col>18</xdr:col>
      <xdr:colOff>122116</xdr:colOff>
      <xdr:row>7</xdr:row>
      <xdr:rowOff>177801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233D569-2323-4E63-8752-2D15785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1" y="244231"/>
          <a:ext cx="5031153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zoomScale="86" zoomScaleNormal="86" workbookViewId="0">
      <selection activeCell="I82" sqref="I8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102</v>
      </c>
      <c r="D3" s="50"/>
      <c r="E3" s="5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7" t="s">
        <v>103</v>
      </c>
      <c r="D4" s="48"/>
      <c r="E4" s="4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110</v>
      </c>
      <c r="D5" s="57"/>
      <c r="E5" s="5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1" t="s">
        <v>79</v>
      </c>
      <c r="D6" s="52"/>
      <c r="E6" s="5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1" t="s">
        <v>80</v>
      </c>
      <c r="D7" s="52"/>
      <c r="E7" s="5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3" t="s">
        <v>66</v>
      </c>
      <c r="D9" s="54" t="s">
        <v>97</v>
      </c>
      <c r="E9" s="54" t="s">
        <v>96</v>
      </c>
      <c r="F9" s="8"/>
    </row>
    <row r="10" spans="2:16" ht="23.25" customHeight="1" x14ac:dyDescent="0.25">
      <c r="C10" s="53"/>
      <c r="D10" s="55"/>
      <c r="E10" s="55"/>
      <c r="F10" s="8"/>
    </row>
    <row r="11" spans="2:16" x14ac:dyDescent="0.25">
      <c r="C11" s="1" t="s">
        <v>0</v>
      </c>
      <c r="D11" s="2">
        <f>D12+D18+D28+D38+D47+D55+D65+D70+D73</f>
        <v>494722596</v>
      </c>
      <c r="E11" s="31">
        <f>E12+E18+E28+E38+E47+E55+E65+E70+E73</f>
        <v>1923062.52</v>
      </c>
      <c r="F11" s="8"/>
    </row>
    <row r="12" spans="2:16" x14ac:dyDescent="0.25">
      <c r="C12" s="3" t="s">
        <v>1</v>
      </c>
      <c r="D12" s="4">
        <f>SUM(D13:D17)</f>
        <v>341434700</v>
      </c>
      <c r="E12" s="32">
        <f>SUM(E13:E17)</f>
        <v>0</v>
      </c>
      <c r="F12" s="8"/>
    </row>
    <row r="13" spans="2:16" x14ac:dyDescent="0.25">
      <c r="C13" s="5" t="s">
        <v>2</v>
      </c>
      <c r="D13" s="25">
        <v>230599436</v>
      </c>
      <c r="E13" s="30">
        <v>-5624137.0199999996</v>
      </c>
      <c r="F13" s="8"/>
    </row>
    <row r="14" spans="2:16" x14ac:dyDescent="0.25">
      <c r="C14" s="5" t="s">
        <v>3</v>
      </c>
      <c r="D14" s="25">
        <v>82609841</v>
      </c>
      <c r="E14" s="30">
        <v>3833200.22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0</v>
      </c>
      <c r="E16" s="30">
        <v>0</v>
      </c>
      <c r="F16" s="8"/>
    </row>
    <row r="17" spans="3:6" x14ac:dyDescent="0.25">
      <c r="C17" s="5" t="s">
        <v>6</v>
      </c>
      <c r="D17" s="25">
        <v>28025423</v>
      </c>
      <c r="E17" s="30">
        <v>1790936.8</v>
      </c>
      <c r="F17" s="8"/>
    </row>
    <row r="18" spans="3:6" x14ac:dyDescent="0.25">
      <c r="C18" s="3" t="s">
        <v>7</v>
      </c>
      <c r="D18" s="4">
        <f>SUM(D19:D27)</f>
        <v>71718706</v>
      </c>
      <c r="E18" s="32">
        <f>SUM(E19:E27)</f>
        <v>2614952.52</v>
      </c>
      <c r="F18" s="8"/>
    </row>
    <row r="19" spans="3:6" x14ac:dyDescent="0.25">
      <c r="C19" s="5" t="s">
        <v>8</v>
      </c>
      <c r="D19" s="25">
        <v>12620501</v>
      </c>
      <c r="E19" s="30">
        <v>231000</v>
      </c>
      <c r="F19" s="8"/>
    </row>
    <row r="20" spans="3:6" x14ac:dyDescent="0.25">
      <c r="C20" s="5" t="s">
        <v>9</v>
      </c>
      <c r="D20" s="25">
        <v>585000</v>
      </c>
      <c r="E20" s="30">
        <v>825000</v>
      </c>
      <c r="F20" s="8"/>
    </row>
    <row r="21" spans="3:6" x14ac:dyDescent="0.25">
      <c r="C21" s="5" t="s">
        <v>10</v>
      </c>
      <c r="D21" s="25">
        <v>475000</v>
      </c>
      <c r="E21" s="30">
        <v>0</v>
      </c>
      <c r="F21" s="8"/>
    </row>
    <row r="22" spans="3:6" x14ac:dyDescent="0.25">
      <c r="C22" s="5" t="s">
        <v>11</v>
      </c>
      <c r="D22" s="25">
        <v>958742</v>
      </c>
      <c r="E22" s="30">
        <v>375000</v>
      </c>
      <c r="F22" s="8"/>
    </row>
    <row r="23" spans="3:6" x14ac:dyDescent="0.25">
      <c r="C23" s="5" t="s">
        <v>12</v>
      </c>
      <c r="D23" s="25">
        <v>3306536</v>
      </c>
      <c r="E23" s="30">
        <v>4548545.67</v>
      </c>
    </row>
    <row r="24" spans="3:6" x14ac:dyDescent="0.25">
      <c r="C24" s="5" t="s">
        <v>13</v>
      </c>
      <c r="D24" s="25">
        <v>16398652</v>
      </c>
      <c r="E24" s="30">
        <v>215000</v>
      </c>
    </row>
    <row r="25" spans="3:6" x14ac:dyDescent="0.25">
      <c r="C25" s="5" t="s">
        <v>14</v>
      </c>
      <c r="D25" s="25">
        <v>5379500</v>
      </c>
      <c r="E25" s="30">
        <v>325000</v>
      </c>
    </row>
    <row r="26" spans="3:6" x14ac:dyDescent="0.25">
      <c r="C26" s="5" t="s">
        <v>15</v>
      </c>
      <c r="D26" s="25">
        <v>13006960</v>
      </c>
      <c r="E26" s="30">
        <v>-2417937.48</v>
      </c>
    </row>
    <row r="27" spans="3:6" x14ac:dyDescent="0.25">
      <c r="C27" s="5" t="s">
        <v>16</v>
      </c>
      <c r="D27" s="25">
        <v>18987815</v>
      </c>
      <c r="E27" s="30">
        <v>-1486655.67</v>
      </c>
    </row>
    <row r="28" spans="3:6" x14ac:dyDescent="0.25">
      <c r="C28" s="3" t="s">
        <v>17</v>
      </c>
      <c r="D28" s="4">
        <f>SUM(D29:D37)</f>
        <v>75582092</v>
      </c>
      <c r="E28" s="32">
        <f>SUM(E29:E37)</f>
        <v>-5211520</v>
      </c>
    </row>
    <row r="29" spans="3:6" x14ac:dyDescent="0.25">
      <c r="C29" s="5" t="s">
        <v>18</v>
      </c>
      <c r="D29" s="25">
        <v>1606000</v>
      </c>
      <c r="E29" s="30">
        <v>0</v>
      </c>
    </row>
    <row r="30" spans="3:6" x14ac:dyDescent="0.25">
      <c r="C30" s="5" t="s">
        <v>19</v>
      </c>
      <c r="D30" s="25">
        <v>761296</v>
      </c>
      <c r="E30" s="30">
        <v>150000</v>
      </c>
    </row>
    <row r="31" spans="3:6" x14ac:dyDescent="0.25">
      <c r="C31" s="5" t="s">
        <v>20</v>
      </c>
      <c r="D31" s="25">
        <v>55070784</v>
      </c>
      <c r="E31" s="30">
        <v>-5736520</v>
      </c>
    </row>
    <row r="32" spans="3:6" x14ac:dyDescent="0.25">
      <c r="C32" s="5" t="s">
        <v>21</v>
      </c>
      <c r="D32" s="25">
        <v>69770</v>
      </c>
      <c r="E32" s="30">
        <v>0</v>
      </c>
    </row>
    <row r="33" spans="3:5" x14ac:dyDescent="0.25">
      <c r="C33" s="5" t="s">
        <v>22</v>
      </c>
      <c r="D33" s="25">
        <v>1030727</v>
      </c>
      <c r="E33" s="30">
        <v>0</v>
      </c>
    </row>
    <row r="34" spans="3:5" x14ac:dyDescent="0.25">
      <c r="C34" s="5" t="s">
        <v>23</v>
      </c>
      <c r="D34" s="25">
        <v>356574</v>
      </c>
      <c r="E34" s="30">
        <v>0</v>
      </c>
    </row>
    <row r="35" spans="3:5" x14ac:dyDescent="0.25">
      <c r="C35" s="5" t="s">
        <v>24</v>
      </c>
      <c r="D35" s="25">
        <v>7723461</v>
      </c>
      <c r="E35" s="30">
        <v>375000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5">
        <v>8963480</v>
      </c>
      <c r="E37" s="30">
        <v>0</v>
      </c>
    </row>
    <row r="38" spans="3:5" x14ac:dyDescent="0.25">
      <c r="C38" s="3" t="s">
        <v>27</v>
      </c>
      <c r="D38" s="4">
        <f>SUM(D39:D46)</f>
        <v>75000</v>
      </c>
      <c r="E38" s="4">
        <f>SUM(E39:E46)</f>
        <v>130000</v>
      </c>
    </row>
    <row r="39" spans="3:5" x14ac:dyDescent="0.25">
      <c r="C39" s="5" t="s">
        <v>28</v>
      </c>
      <c r="D39" s="25">
        <v>75000</v>
      </c>
      <c r="E39" s="30">
        <v>130000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5912098</v>
      </c>
      <c r="E55" s="33">
        <f>SUM(E56:E64)</f>
        <v>4389630</v>
      </c>
    </row>
    <row r="56" spans="3:5" x14ac:dyDescent="0.25">
      <c r="C56" s="5" t="s">
        <v>44</v>
      </c>
      <c r="D56" s="25">
        <v>3328728</v>
      </c>
      <c r="E56" s="30">
        <v>0</v>
      </c>
    </row>
    <row r="57" spans="3:5" x14ac:dyDescent="0.25">
      <c r="C57" s="5" t="s">
        <v>45</v>
      </c>
      <c r="D57" s="25">
        <v>125000</v>
      </c>
      <c r="E57" s="30">
        <v>0</v>
      </c>
    </row>
    <row r="58" spans="3:5" x14ac:dyDescent="0.25">
      <c r="C58" s="5" t="s">
        <v>46</v>
      </c>
      <c r="D58" s="25">
        <v>15000</v>
      </c>
      <c r="E58" s="30">
        <v>0</v>
      </c>
    </row>
    <row r="59" spans="3:5" x14ac:dyDescent="0.25">
      <c r="C59" s="5" t="s">
        <v>47</v>
      </c>
      <c r="D59" s="25">
        <v>0</v>
      </c>
      <c r="E59" s="30">
        <v>5500000</v>
      </c>
    </row>
    <row r="60" spans="3:5" x14ac:dyDescent="0.25">
      <c r="C60" s="5" t="s">
        <v>48</v>
      </c>
      <c r="D60" s="25">
        <v>1331000</v>
      </c>
      <c r="E60" s="30">
        <v>0</v>
      </c>
    </row>
    <row r="61" spans="3:5" x14ac:dyDescent="0.25">
      <c r="C61" s="5" t="s">
        <v>49</v>
      </c>
      <c r="D61" s="25">
        <v>2000</v>
      </c>
      <c r="E61" s="30">
        <v>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1110370</v>
      </c>
      <c r="E63" s="30">
        <v>-1110370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494722596</v>
      </c>
      <c r="E86" s="37">
        <f>E11+E77</f>
        <v>1923062.52</v>
      </c>
    </row>
    <row r="87" spans="3:5" x14ac:dyDescent="0.25">
      <c r="C87" t="s">
        <v>113</v>
      </c>
    </row>
    <row r="92" spans="3:5" ht="18.75" x14ac:dyDescent="0.3">
      <c r="C92" s="40" t="s">
        <v>105</v>
      </c>
      <c r="D92" s="45" t="s">
        <v>106</v>
      </c>
      <c r="E92" s="45"/>
    </row>
    <row r="93" spans="3:5" x14ac:dyDescent="0.25">
      <c r="C93" s="41" t="s">
        <v>108</v>
      </c>
      <c r="D93" s="46" t="s">
        <v>107</v>
      </c>
      <c r="E93" s="46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109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1"/>
  <sheetViews>
    <sheetView showGridLines="0" zoomScale="78" zoomScaleNormal="78" workbookViewId="0">
      <pane ySplit="11" topLeftCell="A12" activePane="bottomLeft" state="frozen"/>
      <selection activeCell="B1" sqref="B1"/>
      <selection pane="bottomLeft" activeCell="Y87" sqref="Y87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8" width="14.85546875" customWidth="1"/>
    <col min="9" max="12" width="14.85546875" hidden="1" customWidth="1"/>
    <col min="13" max="13" width="0.140625" hidden="1" customWidth="1"/>
    <col min="14" max="16" width="14.85546875" hidden="1" customWidth="1"/>
    <col min="17" max="17" width="16.28515625" hidden="1" customWidth="1"/>
    <col min="18" max="18" width="16" customWidth="1"/>
  </cols>
  <sheetData>
    <row r="3" spans="2:19" ht="28.5" customHeight="1" x14ac:dyDescent="0.25">
      <c r="B3" s="49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9" ht="21" customHeight="1" x14ac:dyDescent="0.25">
      <c r="B4" s="47" t="s">
        <v>103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9" ht="15.75" x14ac:dyDescent="0.25"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9" ht="15.75" customHeight="1" x14ac:dyDescent="0.25">
      <c r="B6" s="64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1" t="s">
        <v>66</v>
      </c>
      <c r="C9" s="54" t="s">
        <v>97</v>
      </c>
      <c r="D9" s="54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1"/>
      <c r="C10" s="55"/>
      <c r="D10" s="55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3">
        <f>C12+C18+C28+C38+C47+C55+C65+C70+C73</f>
        <v>494722596</v>
      </c>
      <c r="D11" s="43">
        <f>D12+D18+D28+D38+D47+D55+D65+D70+D73</f>
        <v>1923062.52</v>
      </c>
      <c r="E11" s="31">
        <f>E12+E18+E28+E38+E55+E65+E70+E74</f>
        <v>20932341.579999998</v>
      </c>
      <c r="F11" s="31">
        <f>F12+F18+F28+F38+F55+F65+F70+F74</f>
        <v>21993794.039999999</v>
      </c>
      <c r="G11" s="31">
        <f t="shared" ref="G11:Q11" si="0">G12+G18+G28+G38+G55+G65+G70+G74</f>
        <v>38080468.200000003</v>
      </c>
      <c r="H11" s="31">
        <f t="shared" si="0"/>
        <v>38518399.400000006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119525003.22</v>
      </c>
    </row>
    <row r="12" spans="2:19" x14ac:dyDescent="0.25">
      <c r="B12" s="3" t="s">
        <v>1</v>
      </c>
      <c r="C12" s="4">
        <f>C13+C14+C15+C16+C17</f>
        <v>341434700</v>
      </c>
      <c r="D12" s="42">
        <f>D13+D14+D15+D16+D17</f>
        <v>0</v>
      </c>
      <c r="E12" s="32">
        <f>E13+E14+E15+E16+E17</f>
        <v>18492373.689999998</v>
      </c>
      <c r="F12" s="32">
        <f t="shared" ref="F12:Q12" si="1">F13+F14+F15+F16+F17</f>
        <v>18173300.399999999</v>
      </c>
      <c r="G12" s="32">
        <f t="shared" si="1"/>
        <v>17978199.460000001</v>
      </c>
      <c r="H12" s="32">
        <f t="shared" si="1"/>
        <v>32485166.870000001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87129040.420000002</v>
      </c>
    </row>
    <row r="13" spans="2:19" x14ac:dyDescent="0.25">
      <c r="B13" s="5" t="s">
        <v>2</v>
      </c>
      <c r="C13" s="25">
        <f>'P1 Presupuesto Aprobado'!D13</f>
        <v>230599436</v>
      </c>
      <c r="D13" s="30">
        <f>'P1 Presupuesto Aprobado'!E13</f>
        <v>-5624137.0199999996</v>
      </c>
      <c r="E13" s="25">
        <v>15665097.369999999</v>
      </c>
      <c r="F13" s="30">
        <v>15422399.039999999</v>
      </c>
      <c r="G13" s="30">
        <v>15255905.16</v>
      </c>
      <c r="H13" s="30">
        <v>15500351.91</v>
      </c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61843753.479999989</v>
      </c>
    </row>
    <row r="14" spans="2:19" x14ac:dyDescent="0.25">
      <c r="B14" s="5" t="s">
        <v>3</v>
      </c>
      <c r="C14" s="25">
        <f>'P1 Presupuesto Aprobado'!D14</f>
        <v>82609841</v>
      </c>
      <c r="D14" s="30">
        <f>'P1 Presupuesto Aprobado'!E14</f>
        <v>3833200.22</v>
      </c>
      <c r="E14" s="25">
        <v>474950</v>
      </c>
      <c r="F14" s="30">
        <v>429950</v>
      </c>
      <c r="G14" s="30">
        <v>429950</v>
      </c>
      <c r="H14" s="30">
        <v>14652038.82</v>
      </c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15986888.82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/>
      <c r="G15" s="30">
        <v>0</v>
      </c>
      <c r="H15" s="30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0</v>
      </c>
      <c r="D16" s="30">
        <f>'P1 Presupuesto Aprobado'!E16</f>
        <v>0</v>
      </c>
      <c r="E16" s="25">
        <v>0</v>
      </c>
      <c r="F16" s="30"/>
      <c r="G16" s="30">
        <v>0</v>
      </c>
      <c r="H16" s="30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28025423</v>
      </c>
      <c r="D17" s="30">
        <f>'P1 Presupuesto Aprobado'!E17</f>
        <v>1790936.8</v>
      </c>
      <c r="E17" s="25">
        <v>2352326.3199999998</v>
      </c>
      <c r="F17" s="30">
        <v>2320951.36</v>
      </c>
      <c r="G17" s="30">
        <v>2292344.2999999998</v>
      </c>
      <c r="H17" s="30">
        <v>2332776.14</v>
      </c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9298398.1199999992</v>
      </c>
    </row>
    <row r="18" spans="2:19" x14ac:dyDescent="0.25">
      <c r="B18" s="3" t="s">
        <v>7</v>
      </c>
      <c r="C18" s="32">
        <f>SUM(C19:C27)</f>
        <v>71718706</v>
      </c>
      <c r="D18" s="32">
        <f>SUM(D19:D27)</f>
        <v>2614952.52</v>
      </c>
      <c r="E18" s="32">
        <f t="shared" ref="E18:P18" si="3">SUM(E19:E27)</f>
        <v>2364967.8899999997</v>
      </c>
      <c r="F18" s="32">
        <f t="shared" si="3"/>
        <v>3420469.36</v>
      </c>
      <c r="G18" s="32">
        <f t="shared" si="3"/>
        <v>7490285.5999999996</v>
      </c>
      <c r="H18" s="32">
        <f t="shared" si="3"/>
        <v>4857383.4000000004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18133106.25</v>
      </c>
    </row>
    <row r="19" spans="2:19" x14ac:dyDescent="0.25">
      <c r="B19" s="5" t="s">
        <v>8</v>
      </c>
      <c r="C19" s="26">
        <f>'P1 Presupuesto Aprobado'!D19</f>
        <v>12620501</v>
      </c>
      <c r="D19" s="30">
        <f>'P1 Presupuesto Aprobado'!E19</f>
        <v>231000</v>
      </c>
      <c r="E19" s="25">
        <v>195236.08</v>
      </c>
      <c r="F19" s="30">
        <v>887890</v>
      </c>
      <c r="G19" s="30">
        <v>751490.92</v>
      </c>
      <c r="H19" s="30">
        <v>833605.65</v>
      </c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2668222.65</v>
      </c>
    </row>
    <row r="20" spans="2:19" x14ac:dyDescent="0.25">
      <c r="B20" s="5" t="s">
        <v>9</v>
      </c>
      <c r="C20" s="26">
        <f>'P1 Presupuesto Aprobado'!D20</f>
        <v>585000</v>
      </c>
      <c r="D20" s="30">
        <f>'P1 Presupuesto Aprobado'!E20</f>
        <v>825000</v>
      </c>
      <c r="E20" s="25">
        <v>492300</v>
      </c>
      <c r="F20" s="30">
        <v>0</v>
      </c>
      <c r="G20" s="30">
        <v>161065.28</v>
      </c>
      <c r="H20" s="30">
        <v>86046</v>
      </c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739411.28</v>
      </c>
    </row>
    <row r="21" spans="2:19" x14ac:dyDescent="0.25">
      <c r="B21" s="5" t="s">
        <v>10</v>
      </c>
      <c r="C21" s="26">
        <f>'P1 Presupuesto Aprobado'!D21</f>
        <v>475000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958742</v>
      </c>
      <c r="D22" s="30">
        <f>'P1 Presupuesto Aprobado'!E22</f>
        <v>375000</v>
      </c>
      <c r="E22" s="25">
        <v>64298.61</v>
      </c>
      <c r="F22" s="30">
        <v>64298.61</v>
      </c>
      <c r="G22" s="30">
        <v>64298.61</v>
      </c>
      <c r="H22" s="30"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192895.83000000002</v>
      </c>
    </row>
    <row r="23" spans="2:19" x14ac:dyDescent="0.25">
      <c r="B23" s="5" t="s">
        <v>12</v>
      </c>
      <c r="C23" s="26">
        <f>'P1 Presupuesto Aprobado'!D23</f>
        <v>3306536</v>
      </c>
      <c r="D23" s="30">
        <f>'P1 Presupuesto Aprobado'!E23</f>
        <v>4548545.67</v>
      </c>
      <c r="E23" s="25">
        <v>28000</v>
      </c>
      <c r="F23" s="30">
        <v>393741</v>
      </c>
      <c r="G23" s="30">
        <v>51541</v>
      </c>
      <c r="H23" s="30">
        <v>220930</v>
      </c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694212</v>
      </c>
    </row>
    <row r="24" spans="2:19" x14ac:dyDescent="0.25">
      <c r="B24" s="5" t="s">
        <v>13</v>
      </c>
      <c r="C24" s="26">
        <f>'P1 Presupuesto Aprobado'!D24</f>
        <v>16398652</v>
      </c>
      <c r="D24" s="30">
        <f>'P1 Presupuesto Aprobado'!E24</f>
        <v>215000</v>
      </c>
      <c r="E24" s="25">
        <v>915694.11</v>
      </c>
      <c r="F24" s="30">
        <v>1942047.27</v>
      </c>
      <c r="G24" s="30">
        <v>4941889.5999999996</v>
      </c>
      <c r="H24" s="30">
        <v>792337</v>
      </c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8591967.9800000004</v>
      </c>
    </row>
    <row r="25" spans="2:19" x14ac:dyDescent="0.25">
      <c r="B25" s="5" t="s">
        <v>14</v>
      </c>
      <c r="C25" s="26">
        <f>'P1 Presupuesto Aprobado'!D25</f>
        <v>5379500</v>
      </c>
      <c r="D25" s="30">
        <f>'P1 Presupuesto Aprobado'!E25</f>
        <v>325000</v>
      </c>
      <c r="E25" s="25">
        <v>30564.38</v>
      </c>
      <c r="F25" s="30">
        <v>76778.48</v>
      </c>
      <c r="G25" s="30">
        <v>112164.42</v>
      </c>
      <c r="H25" s="30">
        <v>674300.48</v>
      </c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893807.76</v>
      </c>
    </row>
    <row r="26" spans="2:19" x14ac:dyDescent="0.25">
      <c r="B26" s="5" t="s">
        <v>15</v>
      </c>
      <c r="C26" s="26">
        <f>'P1 Presupuesto Aprobado'!D26</f>
        <v>13006960</v>
      </c>
      <c r="D26" s="30">
        <f>'P1 Presupuesto Aprobado'!E26</f>
        <v>-2417937.48</v>
      </c>
      <c r="E26" s="25">
        <v>0</v>
      </c>
      <c r="F26" s="30">
        <v>26900</v>
      </c>
      <c r="G26" s="30">
        <v>99606.43</v>
      </c>
      <c r="H26" s="30">
        <v>522427.94</v>
      </c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648934.37</v>
      </c>
    </row>
    <row r="27" spans="2:19" x14ac:dyDescent="0.25">
      <c r="B27" s="5" t="s">
        <v>16</v>
      </c>
      <c r="C27" s="26">
        <f>'P1 Presupuesto Aprobado'!D27</f>
        <v>18987815</v>
      </c>
      <c r="D27" s="30">
        <f>'P1 Presupuesto Aprobado'!E27</f>
        <v>-1486655.67</v>
      </c>
      <c r="E27" s="25">
        <v>638874.71</v>
      </c>
      <c r="F27" s="30">
        <v>28814</v>
      </c>
      <c r="G27" s="30">
        <v>1308229.3400000001</v>
      </c>
      <c r="H27" s="30">
        <v>1727736.33</v>
      </c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3703654.38</v>
      </c>
    </row>
    <row r="28" spans="2:19" x14ac:dyDescent="0.25">
      <c r="B28" s="3" t="s">
        <v>17</v>
      </c>
      <c r="C28" s="32">
        <f>SUM(C29:C37)</f>
        <v>75582092</v>
      </c>
      <c r="D28" s="32">
        <f>SUM(D29:D37)</f>
        <v>-5211520</v>
      </c>
      <c r="E28" s="32">
        <f t="shared" ref="E28:Q28" si="4">SUM(E29:E37)</f>
        <v>0</v>
      </c>
      <c r="F28" s="32">
        <f t="shared" si="4"/>
        <v>400024.28</v>
      </c>
      <c r="G28" s="32">
        <f t="shared" si="4"/>
        <v>12265038.140000001</v>
      </c>
      <c r="H28" s="32">
        <f t="shared" si="4"/>
        <v>1100849.1299999999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13765911.550000001</v>
      </c>
      <c r="S28" s="30"/>
    </row>
    <row r="29" spans="2:19" x14ac:dyDescent="0.25">
      <c r="B29" s="5" t="s">
        <v>18</v>
      </c>
      <c r="C29" s="26">
        <f>'P1 Presupuesto Aprobado'!D29</f>
        <v>1606000</v>
      </c>
      <c r="D29" s="30">
        <f>'P1 Presupuesto Aprobado'!E29</f>
        <v>0</v>
      </c>
      <c r="E29" s="25">
        <v>0</v>
      </c>
      <c r="F29" s="30">
        <v>201240</v>
      </c>
      <c r="G29" s="30">
        <v>197714.32</v>
      </c>
      <c r="H29" s="30">
        <v>111429.01</v>
      </c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510383.33</v>
      </c>
    </row>
    <row r="30" spans="2:19" x14ac:dyDescent="0.25">
      <c r="B30" s="5" t="s">
        <v>19</v>
      </c>
      <c r="C30" s="26">
        <f>'P1 Presupuesto Aprobado'!D30</f>
        <v>761296</v>
      </c>
      <c r="D30" s="30">
        <f>'P1 Presupuesto Aprobado'!E30</f>
        <v>150000</v>
      </c>
      <c r="E30" s="25">
        <v>0</v>
      </c>
      <c r="F30" s="30">
        <v>64900</v>
      </c>
      <c r="G30" s="30">
        <v>0</v>
      </c>
      <c r="H30" s="30">
        <v>0</v>
      </c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64900</v>
      </c>
    </row>
    <row r="31" spans="2:19" x14ac:dyDescent="0.25">
      <c r="B31" s="5" t="s">
        <v>20</v>
      </c>
      <c r="C31" s="26">
        <f>'P1 Presupuesto Aprobado'!D31</f>
        <v>55070784</v>
      </c>
      <c r="D31" s="30">
        <f>'P1 Presupuesto Aprobado'!E31</f>
        <v>-5736520</v>
      </c>
      <c r="E31" s="25">
        <v>0</v>
      </c>
      <c r="F31" s="30">
        <v>0</v>
      </c>
      <c r="G31" s="30">
        <v>10893180</v>
      </c>
      <c r="H31" s="30">
        <v>231756.72</v>
      </c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11124936.720000001</v>
      </c>
    </row>
    <row r="32" spans="2:19" x14ac:dyDescent="0.25">
      <c r="B32" s="5" t="s">
        <v>21</v>
      </c>
      <c r="C32" s="26">
        <f>'P1 Presupuesto Aprobado'!D32</f>
        <v>69770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1030727</v>
      </c>
      <c r="D33" s="30">
        <f>'P1 Presupuesto Aprobado'!E33</f>
        <v>0</v>
      </c>
      <c r="E33" s="25">
        <v>0</v>
      </c>
      <c r="F33" s="30">
        <v>0</v>
      </c>
      <c r="G33" s="30">
        <v>22579.919999999998</v>
      </c>
      <c r="H33" s="30">
        <v>142</v>
      </c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22721.919999999998</v>
      </c>
    </row>
    <row r="34" spans="2:19" x14ac:dyDescent="0.25">
      <c r="B34" s="5" t="s">
        <v>23</v>
      </c>
      <c r="C34" s="26">
        <f>'P1 Presupuesto Aprobado'!D34</f>
        <v>356574</v>
      </c>
      <c r="D34" s="30">
        <f>'P1 Presupuesto Aprobado'!E34</f>
        <v>0</v>
      </c>
      <c r="E34" s="25">
        <v>0</v>
      </c>
      <c r="F34" s="30"/>
      <c r="G34" s="30">
        <v>6500.03</v>
      </c>
      <c r="H34" s="30">
        <v>119823.95</v>
      </c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126323.98</v>
      </c>
    </row>
    <row r="35" spans="2:19" x14ac:dyDescent="0.25">
      <c r="B35" s="5" t="s">
        <v>24</v>
      </c>
      <c r="C35" s="26">
        <f>'P1 Presupuesto Aprobado'!D35</f>
        <v>7723461</v>
      </c>
      <c r="D35" s="30">
        <f>'P1 Presupuesto Aprobado'!E35</f>
        <v>375000</v>
      </c>
      <c r="E35" s="25">
        <v>0</v>
      </c>
      <c r="F35" s="30"/>
      <c r="G35" s="30">
        <v>278307.13</v>
      </c>
      <c r="H35" s="30">
        <v>55996.54</v>
      </c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334303.67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/>
      <c r="G36" s="30">
        <v>0</v>
      </c>
      <c r="H36" s="30">
        <v>0</v>
      </c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8963480</v>
      </c>
      <c r="D37" s="30">
        <f>'P1 Presupuesto Aprobado'!E37</f>
        <v>0</v>
      </c>
      <c r="E37" s="25">
        <v>0</v>
      </c>
      <c r="F37" s="30">
        <v>133884.28</v>
      </c>
      <c r="G37" s="30">
        <v>866756.74</v>
      </c>
      <c r="H37" s="30">
        <v>581700.91</v>
      </c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1582341.9300000002</v>
      </c>
    </row>
    <row r="38" spans="2:19" x14ac:dyDescent="0.25">
      <c r="B38" s="3" t="s">
        <v>27</v>
      </c>
      <c r="C38" s="32">
        <f>SUM(C39:C46)</f>
        <v>75000</v>
      </c>
      <c r="D38" s="32">
        <f>SUM(D39:D46)</f>
        <v>130000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10000</v>
      </c>
      <c r="H38" s="32">
        <f t="shared" si="5"/>
        <v>75000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85000</v>
      </c>
      <c r="S38" s="30"/>
    </row>
    <row r="39" spans="2:19" x14ac:dyDescent="0.25">
      <c r="B39" s="5" t="s">
        <v>28</v>
      </c>
      <c r="C39" s="26">
        <f>'P1 Presupuesto Aprobado'!D39</f>
        <v>75000</v>
      </c>
      <c r="D39" s="30">
        <f>'P1 Presupuesto Aprobado'!E39</f>
        <v>130000</v>
      </c>
      <c r="E39" s="25">
        <v>0</v>
      </c>
      <c r="F39" s="30">
        <v>0</v>
      </c>
      <c r="G39" s="30">
        <v>10000</v>
      </c>
      <c r="H39" s="30">
        <v>75000</v>
      </c>
      <c r="I39" s="30"/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/>
      <c r="R39" s="36">
        <f t="shared" si="2"/>
        <v>85000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5912098</v>
      </c>
      <c r="D55" s="33">
        <f>SUM(D56:D64)</f>
        <v>4389630</v>
      </c>
      <c r="E55" s="33">
        <f t="shared" ref="E55:Q55" si="7">SUM(E56:E64)</f>
        <v>75000</v>
      </c>
      <c r="F55" s="33">
        <f t="shared" si="7"/>
        <v>0</v>
      </c>
      <c r="G55" s="33">
        <f t="shared" si="7"/>
        <v>336945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411945</v>
      </c>
      <c r="S55" s="30"/>
    </row>
    <row r="56" spans="2:19" x14ac:dyDescent="0.25">
      <c r="B56" s="5" t="s">
        <v>44</v>
      </c>
      <c r="C56" s="26">
        <f>'P1 Presupuesto Aprobado'!D56</f>
        <v>3328728</v>
      </c>
      <c r="D56" s="30">
        <f>'P1 Presupuesto Aprobado'!E56</f>
        <v>0</v>
      </c>
      <c r="E56" s="30">
        <v>0</v>
      </c>
      <c r="F56" s="30"/>
      <c r="G56" s="30">
        <v>336945</v>
      </c>
      <c r="H56" s="30">
        <v>0</v>
      </c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336945</v>
      </c>
    </row>
    <row r="57" spans="2:19" x14ac:dyDescent="0.25">
      <c r="B57" s="5" t="s">
        <v>45</v>
      </c>
      <c r="C57" s="26">
        <f>'P1 Presupuesto Aprobado'!D57</f>
        <v>125000</v>
      </c>
      <c r="D57" s="30">
        <f>'P1 Presupuesto Aprobado'!E57</f>
        <v>0</v>
      </c>
      <c r="E57" s="30">
        <v>0</v>
      </c>
      <c r="F57" s="30"/>
      <c r="G57" s="30"/>
      <c r="H57" s="30">
        <v>0</v>
      </c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0</v>
      </c>
    </row>
    <row r="58" spans="2:19" x14ac:dyDescent="0.25">
      <c r="B58" s="5" t="s">
        <v>46</v>
      </c>
      <c r="C58" s="26">
        <f>'P1 Presupuesto Aprobado'!D58</f>
        <v>15000</v>
      </c>
      <c r="D58" s="30">
        <f>'P1 Presupuesto Aprobado'!E58</f>
        <v>0</v>
      </c>
      <c r="E58" s="30">
        <v>0</v>
      </c>
      <c r="F58" s="30"/>
      <c r="G58" s="30"/>
      <c r="H58" s="30">
        <v>0</v>
      </c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0</v>
      </c>
      <c r="D59" s="30">
        <f>'P1 Presupuesto Aprobado'!E59</f>
        <v>5500000</v>
      </c>
      <c r="E59" s="30">
        <v>0</v>
      </c>
      <c r="F59" s="30"/>
      <c r="G59" s="30"/>
      <c r="H59" s="30">
        <v>0</v>
      </c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1331000</v>
      </c>
      <c r="D60" s="30">
        <f>'P1 Presupuesto Aprobado'!E60</f>
        <v>0</v>
      </c>
      <c r="E60" s="30">
        <v>75000</v>
      </c>
      <c r="F60" s="30"/>
      <c r="G60" s="30"/>
      <c r="H60" s="30">
        <v>0</v>
      </c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75000</v>
      </c>
    </row>
    <row r="61" spans="2:19" x14ac:dyDescent="0.25">
      <c r="B61" s="5" t="s">
        <v>49</v>
      </c>
      <c r="C61" s="26">
        <f>'P1 Presupuesto Aprobado'!D61</f>
        <v>2000</v>
      </c>
      <c r="D61" s="30">
        <f>'P1 Presupuesto Aprobado'!E61</f>
        <v>0</v>
      </c>
      <c r="E61" s="30">
        <v>0</v>
      </c>
      <c r="F61" s="30"/>
      <c r="G61" s="30"/>
      <c r="H61" s="30">
        <v>0</v>
      </c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/>
      <c r="G62" s="30"/>
      <c r="H62" s="30">
        <v>0</v>
      </c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1110370</v>
      </c>
      <c r="D63" s="30">
        <f>'P1 Presupuesto Aprobado'!E63</f>
        <v>-1110370</v>
      </c>
      <c r="E63" s="30">
        <v>0</v>
      </c>
      <c r="F63" s="30"/>
      <c r="G63" s="30"/>
      <c r="H63" s="30">
        <v>0</v>
      </c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/>
      <c r="G64" s="30"/>
      <c r="H64" s="30">
        <v>0</v>
      </c>
      <c r="I64" s="30"/>
      <c r="J64" s="30"/>
      <c r="K64" s="30"/>
      <c r="L64" s="30"/>
      <c r="M64" s="30"/>
      <c r="N64" s="30"/>
      <c r="O64" s="30"/>
      <c r="P64" s="34"/>
      <c r="Q64" s="34"/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494722596</v>
      </c>
      <c r="D86" s="37">
        <f>D11+D77</f>
        <v>1923062.52</v>
      </c>
      <c r="E86" s="37">
        <f>E11+E77</f>
        <v>20932341.579999998</v>
      </c>
      <c r="F86" s="37">
        <f>F11+F77</f>
        <v>21993794.039999999</v>
      </c>
      <c r="G86" s="37">
        <f t="shared" ref="G86:Q86" si="16">G11+G77</f>
        <v>38080468.200000003</v>
      </c>
      <c r="H86" s="37">
        <f t="shared" si="16"/>
        <v>38518399.400000006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119525003.22</v>
      </c>
    </row>
    <row r="87" spans="2:18" ht="15.75" thickBot="1" x14ac:dyDescent="0.3">
      <c r="B87" t="s">
        <v>114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4"/>
    </row>
    <row r="92" spans="2:18" x14ac:dyDescent="0.25">
      <c r="B92" s="44"/>
    </row>
    <row r="94" spans="2:18" ht="18.75" x14ac:dyDescent="0.3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2:18" ht="18.75" customHeight="1" x14ac:dyDescent="0.3">
      <c r="B95" s="39" t="s">
        <v>105</v>
      </c>
      <c r="C95" s="45" t="s">
        <v>111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2:18" ht="15.75" customHeight="1" x14ac:dyDescent="0.25">
      <c r="B96" s="38" t="s">
        <v>104</v>
      </c>
      <c r="C96" s="58" t="s">
        <v>112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100" spans="2:6" ht="18.75" x14ac:dyDescent="0.3">
      <c r="B100" s="59"/>
      <c r="C100" s="59"/>
      <c r="D100" s="59"/>
      <c r="E100" s="59"/>
      <c r="F100" s="59"/>
    </row>
    <row r="101" spans="2:6" x14ac:dyDescent="0.25">
      <c r="B101" s="60"/>
      <c r="C101" s="60"/>
      <c r="D101" s="60"/>
      <c r="E101" s="60"/>
      <c r="F101" s="60"/>
    </row>
  </sheetData>
  <mergeCells count="16">
    <mergeCell ref="C95:R95"/>
    <mergeCell ref="C96:R96"/>
    <mergeCell ref="B100:F100"/>
    <mergeCell ref="B101:F101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72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2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3:17" ht="15.75" customHeight="1" x14ac:dyDescent="0.25">
      <c r="C6" s="64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2024-05-06T15:10:27Z</cp:lastPrinted>
  <dcterms:created xsi:type="dcterms:W3CDTF">2021-07-29T18:58:50Z</dcterms:created>
  <dcterms:modified xsi:type="dcterms:W3CDTF">2024-05-06T15:58:38Z</dcterms:modified>
</cp:coreProperties>
</file>