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1\MES DE OCTUBRE\"/>
    </mc:Choice>
  </mc:AlternateContent>
  <bookViews>
    <workbookView xWindow="-120" yWindow="-120" windowWidth="20730" windowHeight="1116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2" l="1"/>
  <c r="R19" i="2" l="1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7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Q86" i="2"/>
  <c r="P86" i="2"/>
  <c r="E77" i="2"/>
  <c r="R77" i="2" s="1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P62" i="2"/>
  <c r="R62" i="2" s="1"/>
  <c r="P58" i="2"/>
  <c r="R58" i="2" s="1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Q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7" i="2" s="1"/>
  <c r="D70" i="2"/>
  <c r="D65" i="2"/>
  <c r="D55" i="2"/>
  <c r="D47" i="2"/>
  <c r="D38" i="2"/>
  <c r="D28" i="2"/>
  <c r="D18" i="2"/>
  <c r="D12" i="2"/>
  <c r="C84" i="2"/>
  <c r="C81" i="2"/>
  <c r="C78" i="2"/>
  <c r="C73" i="2"/>
  <c r="C70" i="2"/>
  <c r="C65" i="2"/>
  <c r="C55" i="2"/>
  <c r="C47" i="2"/>
  <c r="C38" i="2"/>
  <c r="C28" i="2"/>
  <c r="C18" i="2"/>
  <c r="C12" i="2"/>
  <c r="C11" i="2" s="1"/>
  <c r="C86" i="2" l="1"/>
  <c r="P55" i="2"/>
  <c r="R55" i="2" s="1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D11" i="2"/>
  <c r="D86" i="2" s="1"/>
  <c r="E86" i="2" l="1"/>
  <c r="R86" i="2" s="1"/>
  <c r="R11" i="2"/>
  <c r="E18" i="1"/>
  <c r="E12" i="1"/>
  <c r="E28" i="1"/>
  <c r="E38" i="1"/>
  <c r="E47" i="1"/>
  <c r="E55" i="1"/>
  <c r="E65" i="1"/>
  <c r="E70" i="1" l="1"/>
  <c r="E11" i="1" s="1"/>
  <c r="E86" i="1" s="1"/>
  <c r="E84" i="1"/>
  <c r="E81" i="1"/>
  <c r="E73" i="1"/>
  <c r="E78" i="1"/>
  <c r="E77" i="1" s="1"/>
  <c r="D84" i="1" l="1"/>
  <c r="D81" i="1"/>
  <c r="D78" i="1"/>
  <c r="D73" i="1"/>
  <c r="D70" i="1"/>
  <c r="D65" i="1"/>
  <c r="D55" i="1"/>
  <c r="D47" i="1"/>
  <c r="D38" i="1"/>
  <c r="D28" i="1"/>
  <c r="D18" i="1"/>
  <c r="D12" i="1"/>
  <c r="D11" i="1" s="1"/>
  <c r="D77" i="1" l="1"/>
  <c r="D86" i="1" s="1"/>
</calcChain>
</file>

<file path=xl/sharedStrings.xml><?xml version="1.0" encoding="utf-8"?>
<sst xmlns="http://schemas.openxmlformats.org/spreadsheetml/2006/main" count="283" uniqueCount="107">
  <si>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</si>
  <si>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</si>
  <si>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</si>
  <si>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</si>
  <si>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</si>
  <si>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</si>
  <si>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</si>
  <si>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</si>
  <si>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</si>
  <si>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</si>
  <si>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</si>
  <si>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</si>
  <si>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</si>
  <si>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</si>
  <si>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</si>
  <si>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</si>
  <si>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</si>
  <si>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</si>
  <si>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</si>
  <si>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</si>
  <si>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</si>
  <si>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</si>
  <si>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</si>
  <si>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</si>
  <si>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</si>
  <si>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</si>
  <si>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</si>
  <si>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</si>
  <si>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</si>
  <si>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</si>
  <si>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</si>
  <si>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</si>
  <si>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</si>
  <si>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</si>
  <si>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</si>
  <si>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</si>
  <si>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</si>
  <si>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</si>
  <si>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</si>
  <si>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</si>
  <si>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</si>
  <si>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</si>
  <si>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</si>
  <si>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</si>
  <si>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</si>
  <si>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</si>
  <si>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</si>
  <si>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</si>
  <si>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</si>
  <si>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</si>
  <si>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</si>
  <si>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</si>
  <si>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</si>
  <si>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</si>
  <si>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</si>
  <si>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</si>
  <si>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</si>
  <si>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</si>
  <si>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</si>
  <si>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</si>
  <si>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</si>
  <si>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</si>
  <si>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</si>
  <si>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</si>
  <si>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</si>
  <si>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</si>
  <si>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</si>
  <si>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</si>
  <si>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</si>
  <si>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</si>
  <si>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</si>
  <si>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</si>
  <si>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</si>
  <si>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</si>
  <si>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</si>
  <si>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</si>
  <si>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</si>
  <si>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</si>
  <si>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</si>
  <si>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</si>
  <si>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</si>
  <si>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</si>
  <si>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</si>
  <si>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</si>
  <si>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</si>
  <si>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</si>
  <si>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</si>
  <si>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</si>
  <si>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</si>
  <si>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</si>
  <si>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</si>
  <si>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</si>
  <si>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</si>
  <si>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</si>
  <si>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</si>
  <si>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</si>
  <si>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</si>
  <si>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</si>
  <si>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</si>
  <si>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</si>
  <si>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</si>
  <si>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</si>
  <si>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</si>
  <si>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</si>
  <si>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Año 2021</t>
  </si>
  <si>
    <t>Analista de Presupuesto</t>
  </si>
  <si>
    <t>Licda. Johanna Martinez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</si>
</sst>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2" fillId="2" borderId="2" xfId="1" applyFont="1" applyFill="1" applyBorder="1"/>
    <xf numFmtId="164" fontId="2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view="pageBreakPreview" zoomScale="60" zoomScaleNormal="100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6" t="s">
        <v>102</v>
      </c>
      <c r="D3" s="47"/>
      <c r="E3" s="47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4" t="s">
        <v>103</v>
      </c>
      <c r="D4" s="45"/>
      <c r="E4" s="45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3" t="s">
        <v>104</v>
      </c>
      <c r="D5" s="54"/>
      <c r="E5" s="54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8" t="s">
        <v>79</v>
      </c>
      <c r="D6" s="49"/>
      <c r="E6" s="49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8" t="s">
        <v>80</v>
      </c>
      <c r="D7" s="49"/>
      <c r="E7" s="4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0" t="s">
        <v>66</v>
      </c>
      <c r="D9" s="51" t="s">
        <v>97</v>
      </c>
      <c r="E9" s="51" t="s">
        <v>96</v>
      </c>
      <c r="F9" s="8"/>
    </row>
    <row r="10" spans="2:16" ht="23.25" customHeight="1" x14ac:dyDescent="0.25">
      <c r="C10" s="50"/>
      <c r="D10" s="52"/>
      <c r="E10" s="52"/>
      <c r="F10" s="8"/>
    </row>
    <row r="11" spans="2:16" x14ac:dyDescent="0.25">
      <c r="C11" s="1" t="s">
        <v>0</v>
      </c>
      <c r="D11" s="2">
        <f>D12+D18+D28+D38+D47+D55+D65+D70+D73</f>
        <v>478918346</v>
      </c>
      <c r="E11" s="36">
        <f>E12+E18+E28+E38+E47+E55+E65+E70+E73</f>
        <v>27772883</v>
      </c>
      <c r="F11" s="8"/>
    </row>
    <row r="12" spans="2:16" x14ac:dyDescent="0.25">
      <c r="C12" s="3" t="s">
        <v>1</v>
      </c>
      <c r="D12" s="4">
        <f>SUM(D13:D17)</f>
        <v>272795479</v>
      </c>
      <c r="E12" s="37">
        <f>SUM(E13:E17)</f>
        <v>32417828.399999999</v>
      </c>
      <c r="F12" s="8"/>
    </row>
    <row r="13" spans="2:16" x14ac:dyDescent="0.25">
      <c r="C13" s="5" t="s">
        <v>2</v>
      </c>
      <c r="D13" s="29">
        <v>176033387</v>
      </c>
      <c r="E13" s="35">
        <v>36298432</v>
      </c>
      <c r="F13" s="8"/>
    </row>
    <row r="14" spans="2:16" x14ac:dyDescent="0.25">
      <c r="C14" s="5" t="s">
        <v>3</v>
      </c>
      <c r="D14" s="29">
        <v>68059678</v>
      </c>
      <c r="E14" s="35">
        <v>-4800292</v>
      </c>
      <c r="F14" s="8"/>
    </row>
    <row r="15" spans="2:16" x14ac:dyDescent="0.25">
      <c r="C15" s="5" t="s">
        <v>4</v>
      </c>
      <c r="D15" s="29">
        <v>480000</v>
      </c>
      <c r="E15" s="35">
        <v>-150000</v>
      </c>
      <c r="F15" s="8"/>
    </row>
    <row r="16" spans="2:16" x14ac:dyDescent="0.25">
      <c r="C16" s="5" t="s">
        <v>5</v>
      </c>
      <c r="D16" s="29">
        <v>4500000</v>
      </c>
      <c r="E16" s="35">
        <v>0</v>
      </c>
      <c r="F16" s="8"/>
    </row>
    <row r="17" spans="3:6" x14ac:dyDescent="0.25">
      <c r="C17" s="5" t="s">
        <v>6</v>
      </c>
      <c r="D17" s="29">
        <v>23722414</v>
      </c>
      <c r="E17" s="35">
        <v>1069688.3999999999</v>
      </c>
      <c r="F17" s="8"/>
    </row>
    <row r="18" spans="3:6" x14ac:dyDescent="0.25">
      <c r="C18" s="3" t="s">
        <v>7</v>
      </c>
      <c r="D18" s="4">
        <f>SUM(D19:D27)</f>
        <v>78685042</v>
      </c>
      <c r="E18" s="37">
        <f>SUM(E19:E27)</f>
        <v>4523596.290000001</v>
      </c>
      <c r="F18" s="8"/>
    </row>
    <row r="19" spans="3:6" x14ac:dyDescent="0.25">
      <c r="C19" s="5" t="s">
        <v>8</v>
      </c>
      <c r="D19" s="30">
        <v>13201000</v>
      </c>
      <c r="E19" s="35">
        <v>419982.79</v>
      </c>
      <c r="F19" s="8"/>
    </row>
    <row r="20" spans="3:6" x14ac:dyDescent="0.25">
      <c r="C20" s="5" t="s">
        <v>9</v>
      </c>
      <c r="D20" s="30">
        <v>1700000</v>
      </c>
      <c r="E20" s="35">
        <v>5800000</v>
      </c>
      <c r="F20" s="8"/>
    </row>
    <row r="21" spans="3:6" x14ac:dyDescent="0.25">
      <c r="C21" s="5" t="s">
        <v>10</v>
      </c>
      <c r="D21" s="30">
        <v>2240000</v>
      </c>
      <c r="E21" s="35">
        <v>400000</v>
      </c>
      <c r="F21" s="8"/>
    </row>
    <row r="22" spans="3:6" x14ac:dyDescent="0.25">
      <c r="C22" s="5" t="s">
        <v>11</v>
      </c>
      <c r="D22" s="30">
        <v>3150001</v>
      </c>
      <c r="E22" s="35">
        <v>-592092.18000000005</v>
      </c>
      <c r="F22" s="8"/>
    </row>
    <row r="23" spans="3:6" x14ac:dyDescent="0.25">
      <c r="C23" s="5" t="s">
        <v>12</v>
      </c>
      <c r="D23" s="30">
        <v>4511000</v>
      </c>
      <c r="E23" s="35">
        <v>-462500</v>
      </c>
    </row>
    <row r="24" spans="3:6" x14ac:dyDescent="0.25">
      <c r="C24" s="5" t="s">
        <v>13</v>
      </c>
      <c r="D24" s="30">
        <v>9900000</v>
      </c>
      <c r="E24" s="35">
        <v>-785956.74</v>
      </c>
    </row>
    <row r="25" spans="3:6" x14ac:dyDescent="0.25">
      <c r="C25" s="5" t="s">
        <v>14</v>
      </c>
      <c r="D25" s="30">
        <v>8776000</v>
      </c>
      <c r="E25" s="35">
        <v>1011549.4</v>
      </c>
    </row>
    <row r="26" spans="3:6" x14ac:dyDescent="0.25">
      <c r="C26" s="5" t="s">
        <v>15</v>
      </c>
      <c r="D26" s="30">
        <v>28707041</v>
      </c>
      <c r="E26" s="35">
        <v>-4071386.98</v>
      </c>
    </row>
    <row r="27" spans="3:6" x14ac:dyDescent="0.25">
      <c r="C27" s="5" t="s">
        <v>16</v>
      </c>
      <c r="D27" s="29">
        <v>6500000</v>
      </c>
      <c r="E27" s="35">
        <v>2804000</v>
      </c>
    </row>
    <row r="28" spans="3:6" x14ac:dyDescent="0.25">
      <c r="C28" s="3" t="s">
        <v>17</v>
      </c>
      <c r="D28" s="4">
        <f>SUM(D29:D37)</f>
        <v>116974475</v>
      </c>
      <c r="E28" s="37">
        <f>SUM(E29:E37)</f>
        <v>-21907835.34</v>
      </c>
    </row>
    <row r="29" spans="3:6" x14ac:dyDescent="0.25">
      <c r="C29" s="5" t="s">
        <v>18</v>
      </c>
      <c r="D29" s="30">
        <v>1500000</v>
      </c>
      <c r="E29" s="35">
        <v>140000</v>
      </c>
    </row>
    <row r="30" spans="3:6" x14ac:dyDescent="0.25">
      <c r="C30" s="5" t="s">
        <v>19</v>
      </c>
      <c r="D30" s="30">
        <v>2250000</v>
      </c>
      <c r="E30" s="35">
        <v>0</v>
      </c>
    </row>
    <row r="31" spans="3:6" x14ac:dyDescent="0.25">
      <c r="C31" s="5" t="s">
        <v>20</v>
      </c>
      <c r="D31" s="30">
        <v>74766557</v>
      </c>
      <c r="E31" s="35">
        <v>-5792235.8300000001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1265000</v>
      </c>
      <c r="E33" s="35">
        <v>-250000</v>
      </c>
    </row>
    <row r="34" spans="3:5" x14ac:dyDescent="0.25">
      <c r="C34" s="5" t="s">
        <v>23</v>
      </c>
      <c r="D34" s="30">
        <v>400000</v>
      </c>
      <c r="E34" s="35">
        <v>300000</v>
      </c>
    </row>
    <row r="35" spans="3:5" x14ac:dyDescent="0.25">
      <c r="C35" s="5" t="s">
        <v>24</v>
      </c>
      <c r="D35" s="30">
        <v>4684500</v>
      </c>
      <c r="E35" s="35">
        <v>891800.3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32008418</v>
      </c>
      <c r="E37" s="35">
        <v>-17197399.809999999</v>
      </c>
    </row>
    <row r="38" spans="3:5" x14ac:dyDescent="0.25">
      <c r="C38" s="3" t="s">
        <v>27</v>
      </c>
      <c r="D38" s="4">
        <f>SUM(D39:D45)</f>
        <v>4100000</v>
      </c>
      <c r="E38" s="37">
        <f>SUM(E39:E45)</f>
        <v>-3374337.33</v>
      </c>
    </row>
    <row r="39" spans="3:5" x14ac:dyDescent="0.25">
      <c r="C39" s="5" t="s">
        <v>28</v>
      </c>
      <c r="D39" s="30">
        <v>4100000</v>
      </c>
      <c r="E39" s="35">
        <v>-3374337.33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6353350</v>
      </c>
      <c r="E55" s="38">
        <f>SUM(E56:E64)</f>
        <v>16113630.98</v>
      </c>
    </row>
    <row r="56" spans="3:5" x14ac:dyDescent="0.25">
      <c r="C56" s="5" t="s">
        <v>44</v>
      </c>
      <c r="D56" s="30">
        <v>3000000</v>
      </c>
      <c r="E56" s="35">
        <v>5547737</v>
      </c>
    </row>
    <row r="57" spans="3:5" x14ac:dyDescent="0.25">
      <c r="C57" s="5" t="s">
        <v>45</v>
      </c>
      <c r="D57" s="30">
        <v>150000</v>
      </c>
      <c r="E57" s="35">
        <v>170323</v>
      </c>
    </row>
    <row r="58" spans="3:5" x14ac:dyDescent="0.25">
      <c r="C58" s="5" t="s">
        <v>46</v>
      </c>
      <c r="D58" s="30">
        <v>0</v>
      </c>
      <c r="E58" s="35">
        <v>0</v>
      </c>
    </row>
    <row r="59" spans="3:5" x14ac:dyDescent="0.25">
      <c r="C59" s="5" t="s">
        <v>47</v>
      </c>
      <c r="D59" s="30">
        <v>200000</v>
      </c>
      <c r="E59" s="35">
        <v>9899470</v>
      </c>
    </row>
    <row r="60" spans="3:5" x14ac:dyDescent="0.25">
      <c r="C60" s="5" t="s">
        <v>48</v>
      </c>
      <c r="D60" s="30">
        <v>153350</v>
      </c>
      <c r="E60" s="35">
        <v>2650000.98</v>
      </c>
    </row>
    <row r="61" spans="3:5" x14ac:dyDescent="0.25">
      <c r="C61" s="5" t="s">
        <v>49</v>
      </c>
      <c r="D61" s="30">
        <v>100000</v>
      </c>
      <c r="E61" s="35">
        <v>71100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2750000</v>
      </c>
      <c r="E63" s="35">
        <v>-2685000</v>
      </c>
    </row>
    <row r="64" spans="3:5" x14ac:dyDescent="0.25">
      <c r="C64" s="5" t="s">
        <v>52</v>
      </c>
      <c r="D64" s="30">
        <v>0</v>
      </c>
      <c r="E64" s="35">
        <v>460000</v>
      </c>
    </row>
    <row r="65" spans="3:5" x14ac:dyDescent="0.25">
      <c r="C65" s="3" t="s">
        <v>53</v>
      </c>
      <c r="D65" s="4">
        <f>SUM(D66:D69)</f>
        <v>10000</v>
      </c>
      <c r="E65" s="4">
        <f>SUM(E66:E69)</f>
        <v>0</v>
      </c>
    </row>
    <row r="66" spans="3:5" x14ac:dyDescent="0.25">
      <c r="C66" s="5" t="s">
        <v>54</v>
      </c>
      <c r="D66" s="30">
        <v>5000</v>
      </c>
      <c r="E66" s="35">
        <v>0</v>
      </c>
    </row>
    <row r="67" spans="3:5" x14ac:dyDescent="0.25">
      <c r="C67" s="5" t="s">
        <v>55</v>
      </c>
      <c r="D67" s="30">
        <v>5000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67">
        <f>D11+D77</f>
        <v>478918346</v>
      </c>
      <c r="E86" s="67">
        <f>E11+E77</f>
        <v>27772883</v>
      </c>
    </row>
    <row r="92" spans="3:5" ht="18.75" x14ac:dyDescent="0.3">
      <c r="C92" s="42" t="s">
        <v>106</v>
      </c>
      <c r="D92" s="42"/>
      <c r="E92" s="42"/>
    </row>
    <row r="93" spans="3:5" x14ac:dyDescent="0.25">
      <c r="C93" s="43" t="s">
        <v>105</v>
      </c>
      <c r="D93" s="43"/>
      <c r="E93" s="43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C92:E92"/>
    <mergeCell ref="C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view="pageBreakPreview" zoomScale="60" zoomScaleNormal="93" workbookViewId="0">
      <selection activeCell="B3" sqref="B3:R9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bestFit="1" customWidth="1"/>
    <col min="13" max="13" width="0.140625" customWidth="1"/>
    <col min="14" max="15" width="14.85546875" bestFit="1" customWidth="1"/>
    <col min="18" max="18" width="16" bestFit="1" customWidth="1"/>
  </cols>
  <sheetData>
    <row r="3" spans="2:19" ht="28.5" customHeight="1" x14ac:dyDescent="0.25">
      <c r="B3" s="46" t="s">
        <v>102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9" ht="21" customHeight="1" x14ac:dyDescent="0.25">
      <c r="B4" s="44" t="s">
        <v>103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2:19" ht="15.75" x14ac:dyDescent="0.25">
      <c r="B5" s="59" t="s">
        <v>104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9" ht="15.75" customHeight="1" x14ac:dyDescent="0.25">
      <c r="B6" s="61" t="s">
        <v>95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9" ht="15.75" customHeight="1" x14ac:dyDescent="0.25">
      <c r="B7" s="55" t="s">
        <v>80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2:19" ht="25.5" customHeight="1" x14ac:dyDescent="0.25">
      <c r="B9" s="50" t="s">
        <v>66</v>
      </c>
      <c r="C9" s="51" t="s">
        <v>97</v>
      </c>
      <c r="D9" s="51" t="s">
        <v>96</v>
      </c>
      <c r="E9" s="56" t="s">
        <v>94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2:19" x14ac:dyDescent="0.25">
      <c r="B10" s="50"/>
      <c r="C10" s="52"/>
      <c r="D10" s="52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478918346</v>
      </c>
      <c r="D11" s="2">
        <f>D12+D18+D28+D38+D47+D55+D65+D70+D73</f>
        <v>27772883</v>
      </c>
      <c r="E11" s="36">
        <f>E12+E18+E28+E38+E55+E65+E70+E74</f>
        <v>17121304.41</v>
      </c>
      <c r="F11" s="36">
        <f>F12+F18+F28+F38+F55+F65+F70+F74</f>
        <v>24360877.719999999</v>
      </c>
      <c r="G11" s="36">
        <f t="shared" ref="G11:O11" si="0">G12+G18+G28+G38+G55+G65+G70+G74</f>
        <v>28394474.560000002</v>
      </c>
      <c r="H11" s="36">
        <f t="shared" si="0"/>
        <v>26723847.010000002</v>
      </c>
      <c r="I11" s="36">
        <f t="shared" si="0"/>
        <v>23464636.079999998</v>
      </c>
      <c r="J11" s="36">
        <f t="shared" si="0"/>
        <v>34843497.119999997</v>
      </c>
      <c r="K11" s="36">
        <f t="shared" si="0"/>
        <v>35147233.200000003</v>
      </c>
      <c r="L11" s="36">
        <f t="shared" si="0"/>
        <v>28157938.779999997</v>
      </c>
      <c r="M11" s="36"/>
      <c r="N11" s="36">
        <f t="shared" si="0"/>
        <v>29162613.900000002</v>
      </c>
      <c r="O11" s="36">
        <f t="shared" si="0"/>
        <v>35768503.18</v>
      </c>
      <c r="P11" s="36"/>
      <c r="Q11" s="36"/>
      <c r="R11" s="36">
        <f>SUM(E11:Q11)</f>
        <v>283144925.96000004</v>
      </c>
    </row>
    <row r="12" spans="2:19" x14ac:dyDescent="0.25">
      <c r="B12" s="3" t="s">
        <v>1</v>
      </c>
      <c r="C12" s="4">
        <f>C13+C14+C15+C16+C17</f>
        <v>272795479</v>
      </c>
      <c r="D12" s="4">
        <f>D13+D14+D15+D16+D17</f>
        <v>32417828.399999999</v>
      </c>
      <c r="E12" s="37">
        <f>E13+E14+E15+E16+E17</f>
        <v>16507031.5</v>
      </c>
      <c r="F12" s="37">
        <f t="shared" ref="F12:Q12" si="1">F13+F14+F15+F16+F17</f>
        <v>17359114.84</v>
      </c>
      <c r="G12" s="37">
        <f t="shared" si="1"/>
        <v>16367397.220000001</v>
      </c>
      <c r="H12" s="37">
        <f t="shared" si="1"/>
        <v>13250827.4</v>
      </c>
      <c r="I12" s="37">
        <f t="shared" si="1"/>
        <v>19061795.75</v>
      </c>
      <c r="J12" s="37">
        <f t="shared" si="1"/>
        <v>28421524.5</v>
      </c>
      <c r="K12" s="37">
        <f t="shared" si="1"/>
        <v>16008197.85</v>
      </c>
      <c r="L12" s="37">
        <f t="shared" si="1"/>
        <v>18341657.469999999</v>
      </c>
      <c r="M12" s="37"/>
      <c r="N12" s="37">
        <f t="shared" si="1"/>
        <v>21818269.84</v>
      </c>
      <c r="O12" s="37">
        <f t="shared" si="1"/>
        <v>22042792.77</v>
      </c>
      <c r="P12" s="37">
        <f t="shared" si="1"/>
        <v>0</v>
      </c>
      <c r="Q12" s="37">
        <f t="shared" si="1"/>
        <v>0</v>
      </c>
      <c r="R12" s="40">
        <f>SUM(E12:Q12)</f>
        <v>189178609.14000002</v>
      </c>
    </row>
    <row r="13" spans="2:19" x14ac:dyDescent="0.25">
      <c r="B13" s="5" t="s">
        <v>2</v>
      </c>
      <c r="C13" s="29">
        <v>176033387</v>
      </c>
      <c r="D13" s="35">
        <v>36298432</v>
      </c>
      <c r="E13" s="29">
        <v>13941148.460000001</v>
      </c>
      <c r="F13" s="35">
        <v>14667106.84</v>
      </c>
      <c r="G13" s="35">
        <v>13816192.74</v>
      </c>
      <c r="H13" s="35">
        <v>11178659.08</v>
      </c>
      <c r="I13" s="35">
        <v>16476628.109999999</v>
      </c>
      <c r="J13" s="35">
        <v>15992884.699999999</v>
      </c>
      <c r="K13" s="35">
        <v>13502935.82</v>
      </c>
      <c r="L13" s="35">
        <v>15671421.609999999</v>
      </c>
      <c r="M13" s="35"/>
      <c r="N13" s="35">
        <v>15253174.73</v>
      </c>
      <c r="O13" s="35">
        <v>18832497.960000001</v>
      </c>
      <c r="P13" s="35"/>
      <c r="Q13" s="35"/>
      <c r="R13" s="40">
        <f t="shared" ref="R13:R76" si="2">SUM(E13:Q13)</f>
        <v>149332650.05000001</v>
      </c>
    </row>
    <row r="14" spans="2:19" x14ac:dyDescent="0.25">
      <c r="B14" s="5" t="s">
        <v>3</v>
      </c>
      <c r="C14" s="29">
        <v>68059678</v>
      </c>
      <c r="D14" s="35">
        <v>-4800292</v>
      </c>
      <c r="E14" s="29">
        <v>521550</v>
      </c>
      <c r="F14" s="35">
        <v>536500</v>
      </c>
      <c r="G14" s="35">
        <v>531000</v>
      </c>
      <c r="H14" s="35">
        <v>430950</v>
      </c>
      <c r="I14" s="35">
        <v>525950</v>
      </c>
      <c r="J14" s="35">
        <v>10275296.09</v>
      </c>
      <c r="K14" s="35">
        <v>540950</v>
      </c>
      <c r="L14" s="35">
        <v>450950</v>
      </c>
      <c r="M14" s="35"/>
      <c r="N14" s="35">
        <v>450950</v>
      </c>
      <c r="O14" s="35">
        <v>512950</v>
      </c>
      <c r="P14" s="35"/>
      <c r="Q14" s="35"/>
      <c r="R14" s="40">
        <f t="shared" si="2"/>
        <v>14777046.09</v>
      </c>
    </row>
    <row r="15" spans="2:19" x14ac:dyDescent="0.25">
      <c r="B15" s="5" t="s">
        <v>4</v>
      </c>
      <c r="C15" s="29">
        <v>480000</v>
      </c>
      <c r="D15" s="35">
        <v>-150000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/>
      <c r="L15" s="35">
        <v>0</v>
      </c>
      <c r="M15" s="35"/>
      <c r="N15" s="35">
        <v>0</v>
      </c>
      <c r="O15" s="35">
        <v>0</v>
      </c>
      <c r="P15" s="35"/>
      <c r="Q15" s="35"/>
      <c r="R15" s="40">
        <f t="shared" si="2"/>
        <v>0</v>
      </c>
      <c r="S15" s="19"/>
    </row>
    <row r="16" spans="2:19" x14ac:dyDescent="0.25">
      <c r="B16" s="5" t="s">
        <v>5</v>
      </c>
      <c r="C16" s="29">
        <v>4500000</v>
      </c>
      <c r="D16" s="35"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/>
      <c r="L16" s="35">
        <v>0</v>
      </c>
      <c r="M16" s="35"/>
      <c r="N16" s="35">
        <v>3862260</v>
      </c>
      <c r="O16" s="35">
        <v>0</v>
      </c>
      <c r="P16" s="35"/>
      <c r="Q16" s="35"/>
      <c r="R16" s="40">
        <f t="shared" si="2"/>
        <v>3862260</v>
      </c>
    </row>
    <row r="17" spans="2:19" x14ac:dyDescent="0.25">
      <c r="B17" s="5" t="s">
        <v>6</v>
      </c>
      <c r="C17" s="29">
        <v>23722414</v>
      </c>
      <c r="D17" s="35">
        <v>1069688.3999999999</v>
      </c>
      <c r="E17" s="29">
        <v>2044333.04</v>
      </c>
      <c r="F17" s="35">
        <v>2155508</v>
      </c>
      <c r="G17" s="35">
        <v>2020204.48</v>
      </c>
      <c r="H17" s="35">
        <v>1641218.32</v>
      </c>
      <c r="I17" s="35">
        <v>2059217.64</v>
      </c>
      <c r="J17" s="35">
        <v>2153343.71</v>
      </c>
      <c r="K17" s="35">
        <v>1964312.03</v>
      </c>
      <c r="L17" s="35">
        <v>2219285.86</v>
      </c>
      <c r="M17" s="35"/>
      <c r="N17" s="35">
        <v>2251885.11</v>
      </c>
      <c r="O17" s="35">
        <v>2697344.81</v>
      </c>
      <c r="P17" s="35"/>
      <c r="Q17" s="35"/>
      <c r="R17" s="40">
        <f t="shared" si="2"/>
        <v>21206653</v>
      </c>
    </row>
    <row r="18" spans="2:19" x14ac:dyDescent="0.25">
      <c r="B18" s="3" t="s">
        <v>7</v>
      </c>
      <c r="C18" s="37">
        <f>SUM(C19:C27)</f>
        <v>78685042</v>
      </c>
      <c r="D18" s="37">
        <f>SUM(D19:D27)</f>
        <v>4523596.290000001</v>
      </c>
      <c r="E18" s="37">
        <f t="shared" ref="E18:Q18" si="3">SUM(E19:E27)</f>
        <v>614272.91</v>
      </c>
      <c r="F18" s="37">
        <f t="shared" si="3"/>
        <v>3251762.88</v>
      </c>
      <c r="G18" s="37">
        <f t="shared" si="3"/>
        <v>2899087.08</v>
      </c>
      <c r="H18" s="37">
        <f t="shared" si="3"/>
        <v>3801362.4899999998</v>
      </c>
      <c r="I18" s="37">
        <f t="shared" si="3"/>
        <v>3756171.91</v>
      </c>
      <c r="J18" s="37">
        <f t="shared" si="3"/>
        <v>3475187.64</v>
      </c>
      <c r="K18" s="37">
        <f t="shared" si="3"/>
        <v>4826809.78</v>
      </c>
      <c r="L18" s="37">
        <f t="shared" si="3"/>
        <v>2658079.4399999995</v>
      </c>
      <c r="M18" s="37"/>
      <c r="N18" s="37">
        <f t="shared" si="3"/>
        <v>3884003.0700000003</v>
      </c>
      <c r="O18" s="37">
        <f t="shared" si="3"/>
        <v>4852527.6399999997</v>
      </c>
      <c r="P18" s="37">
        <f t="shared" si="3"/>
        <v>0</v>
      </c>
      <c r="Q18" s="37">
        <f t="shared" si="3"/>
        <v>0</v>
      </c>
      <c r="R18" s="40">
        <f t="shared" si="2"/>
        <v>34019264.840000004</v>
      </c>
    </row>
    <row r="19" spans="2:19" x14ac:dyDescent="0.25">
      <c r="B19" s="5" t="s">
        <v>8</v>
      </c>
      <c r="C19" s="30">
        <v>13201000</v>
      </c>
      <c r="D19" s="35">
        <v>419982.79</v>
      </c>
      <c r="E19" s="29">
        <v>0</v>
      </c>
      <c r="F19" s="35">
        <v>1840201.97</v>
      </c>
      <c r="G19" s="35">
        <v>953147.72</v>
      </c>
      <c r="H19" s="35">
        <v>944835.15</v>
      </c>
      <c r="I19" s="35">
        <v>314990.37</v>
      </c>
      <c r="J19" s="35">
        <v>1728564.26</v>
      </c>
      <c r="K19" s="35">
        <v>893871.19</v>
      </c>
      <c r="L19" s="35">
        <v>898807.88</v>
      </c>
      <c r="M19" s="35"/>
      <c r="N19" s="35">
        <v>1173798.05</v>
      </c>
      <c r="O19" s="35">
        <v>1320204.99</v>
      </c>
      <c r="P19" s="35"/>
      <c r="Q19" s="35"/>
      <c r="R19" s="41">
        <f t="shared" si="2"/>
        <v>10068421.58</v>
      </c>
    </row>
    <row r="20" spans="2:19" x14ac:dyDescent="0.25">
      <c r="B20" s="5" t="s">
        <v>9</v>
      </c>
      <c r="C20" s="30">
        <v>1700000</v>
      </c>
      <c r="D20" s="35">
        <v>5800000</v>
      </c>
      <c r="E20" s="29">
        <v>0</v>
      </c>
      <c r="F20" s="35">
        <v>0</v>
      </c>
      <c r="G20" s="35">
        <v>51666.66</v>
      </c>
      <c r="H20" s="35">
        <v>5833.33</v>
      </c>
      <c r="I20" s="35">
        <v>0</v>
      </c>
      <c r="J20" s="35">
        <v>11707.96</v>
      </c>
      <c r="K20" s="35">
        <v>11666.66</v>
      </c>
      <c r="L20" s="35">
        <v>105833.33</v>
      </c>
      <c r="M20" s="35"/>
      <c r="N20" s="35">
        <v>25833.31</v>
      </c>
      <c r="O20" s="35">
        <v>6033.33</v>
      </c>
      <c r="P20" s="35"/>
      <c r="Q20" s="35"/>
      <c r="R20" s="41">
        <f t="shared" si="2"/>
        <v>218574.58</v>
      </c>
    </row>
    <row r="21" spans="2:19" x14ac:dyDescent="0.25">
      <c r="B21" s="5" t="s">
        <v>10</v>
      </c>
      <c r="C21" s="30">
        <v>2240000</v>
      </c>
      <c r="D21" s="35">
        <v>400000</v>
      </c>
      <c r="E21" s="2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274750</v>
      </c>
      <c r="K21" s="35">
        <v>695900</v>
      </c>
      <c r="L21" s="35">
        <v>50450</v>
      </c>
      <c r="M21" s="35"/>
      <c r="N21" s="35">
        <v>0</v>
      </c>
      <c r="O21" s="35">
        <v>269800</v>
      </c>
      <c r="P21" s="35"/>
      <c r="Q21" s="35"/>
      <c r="R21" s="41">
        <f t="shared" si="2"/>
        <v>1290900</v>
      </c>
    </row>
    <row r="22" spans="2:19" x14ac:dyDescent="0.25">
      <c r="B22" s="5" t="s">
        <v>11</v>
      </c>
      <c r="C22" s="30">
        <v>3150001</v>
      </c>
      <c r="D22" s="35">
        <v>-592092.18000000005</v>
      </c>
      <c r="E22" s="29">
        <v>0</v>
      </c>
      <c r="F22" s="35">
        <v>0</v>
      </c>
      <c r="G22" s="35">
        <v>91664.76</v>
      </c>
      <c r="H22" s="35">
        <v>45832.38</v>
      </c>
      <c r="I22" s="35">
        <v>0</v>
      </c>
      <c r="J22" s="35">
        <v>962</v>
      </c>
      <c r="K22" s="35">
        <v>183329.52</v>
      </c>
      <c r="L22" s="35">
        <v>45832.38</v>
      </c>
      <c r="M22" s="35"/>
      <c r="N22" s="35">
        <v>45832.38</v>
      </c>
      <c r="O22" s="35">
        <v>2445</v>
      </c>
      <c r="P22" s="35"/>
      <c r="Q22" s="35"/>
      <c r="R22" s="41">
        <f t="shared" si="2"/>
        <v>415898.42</v>
      </c>
    </row>
    <row r="23" spans="2:19" x14ac:dyDescent="0.25">
      <c r="B23" s="5" t="s">
        <v>12</v>
      </c>
      <c r="C23" s="30">
        <v>4511000</v>
      </c>
      <c r="D23" s="35">
        <v>-462500</v>
      </c>
      <c r="E23" s="29">
        <v>0</v>
      </c>
      <c r="F23" s="35">
        <v>40000</v>
      </c>
      <c r="G23" s="35">
        <v>265500</v>
      </c>
      <c r="H23" s="35">
        <v>776656.01</v>
      </c>
      <c r="I23" s="35">
        <v>88500</v>
      </c>
      <c r="J23" s="35">
        <v>108500</v>
      </c>
      <c r="K23" s="35">
        <v>317360</v>
      </c>
      <c r="L23" s="35">
        <v>53100</v>
      </c>
      <c r="M23" s="35"/>
      <c r="N23" s="35">
        <v>40000</v>
      </c>
      <c r="O23" s="35">
        <v>51901.120000000003</v>
      </c>
      <c r="P23" s="35"/>
      <c r="Q23" s="35"/>
      <c r="R23" s="41">
        <f t="shared" si="2"/>
        <v>1741517.1300000001</v>
      </c>
    </row>
    <row r="24" spans="2:19" x14ac:dyDescent="0.25">
      <c r="B24" s="5" t="s">
        <v>13</v>
      </c>
      <c r="C24" s="30">
        <v>9900000</v>
      </c>
      <c r="D24" s="35">
        <v>-785956.74</v>
      </c>
      <c r="E24" s="29">
        <v>0</v>
      </c>
      <c r="F24" s="35">
        <v>783357.14</v>
      </c>
      <c r="G24" s="35">
        <v>0</v>
      </c>
      <c r="H24" s="35">
        <v>850514.55</v>
      </c>
      <c r="I24" s="35">
        <v>2155238.1800000002</v>
      </c>
      <c r="J24" s="35">
        <v>265350.74</v>
      </c>
      <c r="K24" s="35">
        <v>1034681.48</v>
      </c>
      <c r="L24" s="35">
        <v>496276.06</v>
      </c>
      <c r="M24" s="35"/>
      <c r="N24" s="35">
        <v>540244.4</v>
      </c>
      <c r="O24" s="35">
        <v>238641.21</v>
      </c>
      <c r="P24" s="35"/>
      <c r="Q24" s="35"/>
      <c r="R24" s="41">
        <f t="shared" si="2"/>
        <v>6364303.7599999998</v>
      </c>
    </row>
    <row r="25" spans="2:19" x14ac:dyDescent="0.25">
      <c r="B25" s="5" t="s">
        <v>14</v>
      </c>
      <c r="C25" s="30">
        <v>8776000</v>
      </c>
      <c r="D25" s="35">
        <v>1011549.4</v>
      </c>
      <c r="E25" s="29">
        <v>0</v>
      </c>
      <c r="F25" s="35">
        <v>0</v>
      </c>
      <c r="G25" s="35">
        <v>851949.82</v>
      </c>
      <c r="H25" s="35">
        <v>402945.32</v>
      </c>
      <c r="I25" s="35">
        <v>328005.87</v>
      </c>
      <c r="J25" s="35">
        <v>448770.16</v>
      </c>
      <c r="K25" s="35">
        <v>1039906.93</v>
      </c>
      <c r="L25" s="35">
        <v>179187.49</v>
      </c>
      <c r="M25" s="35"/>
      <c r="N25" s="35">
        <v>441823.71</v>
      </c>
      <c r="O25" s="35">
        <v>2018295.72</v>
      </c>
      <c r="P25" s="35"/>
      <c r="Q25" s="35"/>
      <c r="R25" s="41">
        <f t="shared" si="2"/>
        <v>5710885.0199999996</v>
      </c>
    </row>
    <row r="26" spans="2:19" x14ac:dyDescent="0.25">
      <c r="B26" s="5" t="s">
        <v>15</v>
      </c>
      <c r="C26" s="30">
        <v>28707041</v>
      </c>
      <c r="D26" s="35">
        <v>-4071386.98</v>
      </c>
      <c r="E26" s="29">
        <v>0</v>
      </c>
      <c r="F26" s="35">
        <v>198476</v>
      </c>
      <c r="G26" s="35">
        <v>494067</v>
      </c>
      <c r="H26" s="35">
        <v>249186.5</v>
      </c>
      <c r="I26" s="35">
        <v>473352.03</v>
      </c>
      <c r="J26" s="35">
        <v>145912</v>
      </c>
      <c r="K26" s="35">
        <v>184788</v>
      </c>
      <c r="L26" s="35">
        <v>320196</v>
      </c>
      <c r="M26" s="35"/>
      <c r="N26" s="35">
        <v>606309</v>
      </c>
      <c r="O26" s="35">
        <v>861698.42</v>
      </c>
      <c r="P26" s="35"/>
      <c r="Q26" s="35"/>
      <c r="R26" s="41">
        <f t="shared" si="2"/>
        <v>3533984.95</v>
      </c>
    </row>
    <row r="27" spans="2:19" x14ac:dyDescent="0.25">
      <c r="B27" s="5" t="s">
        <v>16</v>
      </c>
      <c r="C27" s="29">
        <v>6500000</v>
      </c>
      <c r="D27" s="35">
        <v>2804000</v>
      </c>
      <c r="E27" s="29">
        <v>614272.91</v>
      </c>
      <c r="F27" s="35">
        <v>389727.77</v>
      </c>
      <c r="G27" s="35">
        <v>191091.12</v>
      </c>
      <c r="H27" s="35">
        <v>525559.25</v>
      </c>
      <c r="I27" s="35">
        <v>396085.46</v>
      </c>
      <c r="J27" s="35">
        <v>490670.52</v>
      </c>
      <c r="K27" s="35">
        <v>465306</v>
      </c>
      <c r="L27" s="35">
        <v>508396.3</v>
      </c>
      <c r="M27" s="35"/>
      <c r="N27" s="35">
        <v>1010162.22</v>
      </c>
      <c r="O27" s="35">
        <v>83507.850000000006</v>
      </c>
      <c r="P27" s="35"/>
      <c r="Q27" s="35"/>
      <c r="R27" s="41">
        <f t="shared" si="2"/>
        <v>4674779.3999999994</v>
      </c>
    </row>
    <row r="28" spans="2:19" x14ac:dyDescent="0.25">
      <c r="B28" s="3" t="s">
        <v>17</v>
      </c>
      <c r="C28" s="37">
        <f>SUM(C29:C37)</f>
        <v>116974475</v>
      </c>
      <c r="D28" s="37">
        <f>SUM(D29:D37)</f>
        <v>-21907835.34</v>
      </c>
      <c r="E28" s="37">
        <f t="shared" ref="E28:Q28" si="4">SUM(E29:E37)</f>
        <v>0</v>
      </c>
      <c r="F28" s="37">
        <f t="shared" si="4"/>
        <v>3750000</v>
      </c>
      <c r="G28" s="37">
        <f t="shared" si="4"/>
        <v>7375690.2599999998</v>
      </c>
      <c r="H28" s="37">
        <f t="shared" si="4"/>
        <v>9109445.1300000008</v>
      </c>
      <c r="I28" s="37">
        <f t="shared" si="4"/>
        <v>587328.41999999993</v>
      </c>
      <c r="J28" s="37">
        <f t="shared" si="4"/>
        <v>2869970.98</v>
      </c>
      <c r="K28" s="37">
        <f t="shared" si="4"/>
        <v>14199608.73</v>
      </c>
      <c r="L28" s="37">
        <f t="shared" si="4"/>
        <v>7061825.3700000001</v>
      </c>
      <c r="M28" s="37"/>
      <c r="N28" s="37">
        <f t="shared" si="4"/>
        <v>3329715.3899999997</v>
      </c>
      <c r="O28" s="37">
        <f t="shared" si="4"/>
        <v>8405945.2400000002</v>
      </c>
      <c r="P28" s="37">
        <f t="shared" si="4"/>
        <v>0</v>
      </c>
      <c r="Q28" s="37">
        <f t="shared" si="4"/>
        <v>0</v>
      </c>
      <c r="R28" s="40">
        <f t="shared" si="2"/>
        <v>56689529.520000003</v>
      </c>
      <c r="S28" s="35"/>
    </row>
    <row r="29" spans="2:19" x14ac:dyDescent="0.25">
      <c r="B29" s="5" t="s">
        <v>18</v>
      </c>
      <c r="C29" s="30">
        <v>1500000</v>
      </c>
      <c r="D29" s="35">
        <v>140000</v>
      </c>
      <c r="E29" s="29">
        <v>0</v>
      </c>
      <c r="F29" s="35">
        <v>0</v>
      </c>
      <c r="G29" s="35">
        <v>129559.64</v>
      </c>
      <c r="H29" s="35">
        <v>90237.72</v>
      </c>
      <c r="I29" s="35">
        <v>150769.79999999999</v>
      </c>
      <c r="J29" s="35">
        <v>196851.26</v>
      </c>
      <c r="K29" s="35">
        <v>51133.84</v>
      </c>
      <c r="L29" s="35">
        <v>129895.37</v>
      </c>
      <c r="M29" s="35"/>
      <c r="N29" s="35">
        <v>88967.44</v>
      </c>
      <c r="O29" s="35">
        <v>154186.13</v>
      </c>
      <c r="P29" s="35"/>
      <c r="Q29" s="35"/>
      <c r="R29" s="41">
        <f t="shared" si="2"/>
        <v>991601.19999999984</v>
      </c>
    </row>
    <row r="30" spans="2:19" x14ac:dyDescent="0.25">
      <c r="B30" s="5" t="s">
        <v>19</v>
      </c>
      <c r="C30" s="30">
        <v>2250000</v>
      </c>
      <c r="D30" s="35">
        <v>0</v>
      </c>
      <c r="E30" s="29">
        <v>0</v>
      </c>
      <c r="F30" s="35">
        <v>0</v>
      </c>
      <c r="G30" s="35">
        <v>66080</v>
      </c>
      <c r="H30" s="35">
        <v>120620.15</v>
      </c>
      <c r="I30" s="35">
        <v>4275</v>
      </c>
      <c r="J30" s="35">
        <v>16290.02</v>
      </c>
      <c r="K30" s="35">
        <v>309283.90000000002</v>
      </c>
      <c r="L30" s="35">
        <v>0</v>
      </c>
      <c r="M30" s="35"/>
      <c r="N30" s="35">
        <v>10212.9</v>
      </c>
      <c r="O30" s="35">
        <v>30680</v>
      </c>
      <c r="P30" s="35"/>
      <c r="Q30" s="35"/>
      <c r="R30" s="41">
        <f t="shared" si="2"/>
        <v>557441.97</v>
      </c>
    </row>
    <row r="31" spans="2:19" x14ac:dyDescent="0.25">
      <c r="B31" s="5" t="s">
        <v>20</v>
      </c>
      <c r="C31" s="30">
        <v>74766557</v>
      </c>
      <c r="D31" s="35">
        <v>-5792235.8300000001</v>
      </c>
      <c r="E31" s="29">
        <v>0</v>
      </c>
      <c r="F31" s="35">
        <v>3750000</v>
      </c>
      <c r="G31" s="35">
        <v>6114093</v>
      </c>
      <c r="H31" s="35">
        <v>7048342.8399999999</v>
      </c>
      <c r="I31" s="35">
        <v>132979.15</v>
      </c>
      <c r="J31" s="35">
        <v>109353.05</v>
      </c>
      <c r="K31" s="35">
        <v>13213646.52</v>
      </c>
      <c r="L31" s="35">
        <v>6421552</v>
      </c>
      <c r="M31" s="35"/>
      <c r="N31" s="35">
        <v>2497250</v>
      </c>
      <c r="O31" s="35">
        <v>6296742.3799999999</v>
      </c>
      <c r="P31" s="35"/>
      <c r="Q31" s="35"/>
      <c r="R31" s="41">
        <f t="shared" si="2"/>
        <v>45583958.940000005</v>
      </c>
    </row>
    <row r="32" spans="2:19" x14ac:dyDescent="0.25">
      <c r="B32" s="5" t="s">
        <v>21</v>
      </c>
      <c r="C32" s="30">
        <v>100000</v>
      </c>
      <c r="D32" s="35">
        <v>0</v>
      </c>
      <c r="E32" s="29">
        <v>0</v>
      </c>
      <c r="F32" s="35">
        <v>0</v>
      </c>
      <c r="G32" s="35">
        <v>0</v>
      </c>
      <c r="H32" s="35">
        <v>0</v>
      </c>
      <c r="I32" s="35"/>
      <c r="J32" s="35">
        <v>951.15</v>
      </c>
      <c r="K32" s="35">
        <v>0</v>
      </c>
      <c r="L32" s="35">
        <v>0</v>
      </c>
      <c r="M32" s="35"/>
      <c r="N32" s="35">
        <v>0</v>
      </c>
      <c r="O32" s="35">
        <v>0</v>
      </c>
      <c r="P32" s="35"/>
      <c r="Q32" s="35"/>
      <c r="R32" s="41">
        <f t="shared" si="2"/>
        <v>951.15</v>
      </c>
    </row>
    <row r="33" spans="2:19" x14ac:dyDescent="0.25">
      <c r="B33" s="5" t="s">
        <v>22</v>
      </c>
      <c r="C33" s="30">
        <v>1265000</v>
      </c>
      <c r="D33" s="35">
        <v>-250000</v>
      </c>
      <c r="E33" s="29">
        <v>0</v>
      </c>
      <c r="F33" s="35">
        <v>0</v>
      </c>
      <c r="G33" s="35">
        <v>58924.800000000003</v>
      </c>
      <c r="H33" s="35">
        <v>53394.46</v>
      </c>
      <c r="I33" s="35">
        <v>2900</v>
      </c>
      <c r="J33" s="35">
        <v>17584.810000000001</v>
      </c>
      <c r="K33" s="35">
        <v>49999.96</v>
      </c>
      <c r="L33" s="35">
        <v>0</v>
      </c>
      <c r="M33" s="35"/>
      <c r="N33" s="35">
        <v>29500</v>
      </c>
      <c r="O33" s="35">
        <v>117124.62</v>
      </c>
      <c r="P33" s="35"/>
      <c r="Q33" s="35"/>
      <c r="R33" s="41">
        <f t="shared" si="2"/>
        <v>329428.65000000002</v>
      </c>
    </row>
    <row r="34" spans="2:19" x14ac:dyDescent="0.25">
      <c r="B34" s="5" t="s">
        <v>23</v>
      </c>
      <c r="C34" s="30">
        <v>400000</v>
      </c>
      <c r="D34" s="35">
        <v>300000</v>
      </c>
      <c r="E34" s="29">
        <v>0</v>
      </c>
      <c r="F34" s="35">
        <v>0</v>
      </c>
      <c r="G34" s="35">
        <v>12390</v>
      </c>
      <c r="H34" s="35">
        <v>14181.98</v>
      </c>
      <c r="I34" s="35">
        <v>7944.99</v>
      </c>
      <c r="J34" s="35">
        <v>16657.25</v>
      </c>
      <c r="K34" s="35">
        <v>825</v>
      </c>
      <c r="L34" s="35">
        <v>0</v>
      </c>
      <c r="M34" s="35"/>
      <c r="N34" s="35">
        <v>0</v>
      </c>
      <c r="O34" s="35">
        <v>96226.18</v>
      </c>
      <c r="P34" s="35"/>
      <c r="Q34" s="35"/>
      <c r="R34" s="41">
        <f t="shared" si="2"/>
        <v>148225.4</v>
      </c>
    </row>
    <row r="35" spans="2:19" x14ac:dyDescent="0.25">
      <c r="B35" s="5" t="s">
        <v>24</v>
      </c>
      <c r="C35" s="30">
        <v>4684500</v>
      </c>
      <c r="D35" s="35">
        <v>891800.3</v>
      </c>
      <c r="E35" s="29">
        <v>0</v>
      </c>
      <c r="F35" s="35">
        <v>0</v>
      </c>
      <c r="G35" s="35">
        <v>812570</v>
      </c>
      <c r="H35" s="35">
        <v>45304.38</v>
      </c>
      <c r="I35" s="35">
        <v>8142</v>
      </c>
      <c r="J35" s="35">
        <v>1245834.24</v>
      </c>
      <c r="K35" s="35">
        <v>401032.04</v>
      </c>
      <c r="L35" s="35">
        <v>463099.99</v>
      </c>
      <c r="M35" s="35"/>
      <c r="N35" s="35">
        <v>450000</v>
      </c>
      <c r="O35" s="35">
        <v>578311.69999999995</v>
      </c>
      <c r="P35" s="35"/>
      <c r="Q35" s="35"/>
      <c r="R35" s="41">
        <f t="shared" si="2"/>
        <v>4004294.3500000006</v>
      </c>
    </row>
    <row r="36" spans="2:19" x14ac:dyDescent="0.25">
      <c r="B36" s="5" t="s">
        <v>25</v>
      </c>
      <c r="C36" s="30">
        <v>0</v>
      </c>
      <c r="D36" s="35"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/>
      <c r="N36" s="35">
        <v>0</v>
      </c>
      <c r="O36" s="35">
        <v>0</v>
      </c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v>32008418</v>
      </c>
      <c r="D37" s="35">
        <v>-17197399.809999999</v>
      </c>
      <c r="E37" s="29">
        <v>0</v>
      </c>
      <c r="F37" s="35">
        <v>0</v>
      </c>
      <c r="G37" s="35">
        <v>182072.82</v>
      </c>
      <c r="H37" s="35">
        <v>1737363.6</v>
      </c>
      <c r="I37" s="35">
        <v>280317.48</v>
      </c>
      <c r="J37" s="35">
        <v>1266449.2</v>
      </c>
      <c r="K37" s="35">
        <v>173687.47</v>
      </c>
      <c r="L37" s="35">
        <v>47278.01</v>
      </c>
      <c r="M37" s="35"/>
      <c r="N37" s="35">
        <v>253785.05</v>
      </c>
      <c r="O37" s="35">
        <v>1132674.23</v>
      </c>
      <c r="P37" s="35"/>
      <c r="Q37" s="35"/>
      <c r="R37" s="40">
        <f t="shared" si="2"/>
        <v>5073627.8600000003</v>
      </c>
    </row>
    <row r="38" spans="2:19" x14ac:dyDescent="0.25">
      <c r="B38" s="3" t="s">
        <v>27</v>
      </c>
      <c r="C38" s="37">
        <f>SUM(C39:C46)</f>
        <v>4100000</v>
      </c>
      <c r="D38" s="37">
        <f>SUM(D39:D46)</f>
        <v>-3374337.33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55000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55000</v>
      </c>
      <c r="S38" s="35"/>
    </row>
    <row r="39" spans="2:19" x14ac:dyDescent="0.25">
      <c r="B39" s="5" t="s">
        <v>28</v>
      </c>
      <c r="C39" s="30">
        <v>4100000</v>
      </c>
      <c r="D39" s="35">
        <v>-3374337.33</v>
      </c>
      <c r="E39" s="29">
        <v>0</v>
      </c>
      <c r="F39" s="35">
        <v>0</v>
      </c>
      <c r="G39" s="35">
        <v>0</v>
      </c>
      <c r="H39" s="35">
        <v>55000</v>
      </c>
      <c r="I39" s="35">
        <v>0</v>
      </c>
      <c r="J39" s="35">
        <v>0</v>
      </c>
      <c r="K39" s="35">
        <v>0</v>
      </c>
      <c r="L39" s="35">
        <v>0</v>
      </c>
      <c r="M39" s="35"/>
      <c r="N39" s="35">
        <v>0</v>
      </c>
      <c r="O39" s="35">
        <v>0</v>
      </c>
      <c r="P39" s="35"/>
      <c r="Q39" s="35"/>
      <c r="R39" s="40">
        <f t="shared" si="2"/>
        <v>55000</v>
      </c>
    </row>
    <row r="40" spans="2:19" x14ac:dyDescent="0.25">
      <c r="B40" s="5" t="s">
        <v>29</v>
      </c>
      <c r="C40" s="30">
        <v>0</v>
      </c>
      <c r="D40" s="35"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v>0</v>
      </c>
      <c r="D41" s="35"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v>0</v>
      </c>
      <c r="D42" s="35"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v>0</v>
      </c>
      <c r="D43" s="35"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v>0</v>
      </c>
      <c r="D44" s="35"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v>0</v>
      </c>
      <c r="D45" s="35"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6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v>0</v>
      </c>
      <c r="D48" s="35"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v>0</v>
      </c>
      <c r="D49" s="35"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v>0</v>
      </c>
      <c r="D50" s="35"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v>0</v>
      </c>
      <c r="D51" s="35"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v>0</v>
      </c>
      <c r="D52" s="32"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v>0</v>
      </c>
      <c r="D53" s="35"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v>0</v>
      </c>
      <c r="D54" s="35"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6353350</v>
      </c>
      <c r="D55" s="38">
        <f>SUM(D56:D64)</f>
        <v>16113630.98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1752300</v>
      </c>
      <c r="H55" s="38">
        <f t="shared" si="7"/>
        <v>507211.99</v>
      </c>
      <c r="I55" s="38">
        <f t="shared" si="7"/>
        <v>59340</v>
      </c>
      <c r="J55" s="38">
        <f t="shared" si="7"/>
        <v>76814</v>
      </c>
      <c r="K55" s="38">
        <f t="shared" si="7"/>
        <v>112616.84</v>
      </c>
      <c r="L55" s="38">
        <f t="shared" si="7"/>
        <v>96376.5</v>
      </c>
      <c r="M55" s="38"/>
      <c r="N55" s="38">
        <f t="shared" si="7"/>
        <v>130625.60000000001</v>
      </c>
      <c r="O55" s="38">
        <f t="shared" si="7"/>
        <v>467237.52999999997</v>
      </c>
      <c r="P55" s="38">
        <f t="shared" si="7"/>
        <v>0</v>
      </c>
      <c r="Q55" s="38">
        <f t="shared" si="7"/>
        <v>0</v>
      </c>
      <c r="R55" s="40">
        <f t="shared" si="2"/>
        <v>3202522.46</v>
      </c>
      <c r="S55" s="35"/>
    </row>
    <row r="56" spans="2:19" x14ac:dyDescent="0.25">
      <c r="B56" s="5" t="s">
        <v>44</v>
      </c>
      <c r="C56" s="30">
        <v>3000000</v>
      </c>
      <c r="D56" s="35">
        <v>5547737</v>
      </c>
      <c r="E56" s="35">
        <v>0</v>
      </c>
      <c r="F56" s="35">
        <v>0</v>
      </c>
      <c r="G56" s="35">
        <v>1652000</v>
      </c>
      <c r="H56" s="35">
        <v>32993</v>
      </c>
      <c r="I56" s="35">
        <v>45180</v>
      </c>
      <c r="J56" s="35">
        <v>33319</v>
      </c>
      <c r="K56" s="35">
        <v>90786.84</v>
      </c>
      <c r="L56" s="35">
        <v>96376.5</v>
      </c>
      <c r="M56" s="35"/>
      <c r="N56" s="35">
        <v>101857.60000000001</v>
      </c>
      <c r="O56" s="35">
        <v>414903.24</v>
      </c>
      <c r="P56" s="39">
        <v>0</v>
      </c>
      <c r="R56" s="40">
        <f t="shared" si="2"/>
        <v>2467416.1800000002</v>
      </c>
    </row>
    <row r="57" spans="2:19" x14ac:dyDescent="0.25">
      <c r="B57" s="5" t="s">
        <v>45</v>
      </c>
      <c r="C57" s="30">
        <v>150000</v>
      </c>
      <c r="D57" s="35">
        <v>170323</v>
      </c>
      <c r="E57" s="35">
        <v>0</v>
      </c>
      <c r="F57" s="35">
        <v>0</v>
      </c>
      <c r="G57" s="35">
        <v>0</v>
      </c>
      <c r="H57" s="35">
        <v>167560</v>
      </c>
      <c r="I57" s="35">
        <v>0</v>
      </c>
      <c r="J57" s="35">
        <v>43495</v>
      </c>
      <c r="K57" s="35">
        <v>0</v>
      </c>
      <c r="L57" s="35">
        <v>0</v>
      </c>
      <c r="M57" s="35"/>
      <c r="N57" s="35">
        <v>8968</v>
      </c>
      <c r="O57" s="35">
        <v>0</v>
      </c>
      <c r="P57" s="39">
        <v>0</v>
      </c>
      <c r="R57" s="40">
        <f t="shared" si="2"/>
        <v>220023</v>
      </c>
    </row>
    <row r="58" spans="2:19" x14ac:dyDescent="0.25">
      <c r="B58" s="5" t="s">
        <v>46</v>
      </c>
      <c r="C58" s="30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/>
      <c r="N58" s="35">
        <v>0</v>
      </c>
      <c r="O58" s="35">
        <v>0</v>
      </c>
      <c r="P58" s="39">
        <f t="shared" ref="P58:P62" si="8">C58+D58+E58+F58+G58+H58+I58+J58+K58+L58+N58+O58</f>
        <v>0</v>
      </c>
      <c r="R58" s="40">
        <f t="shared" si="2"/>
        <v>0</v>
      </c>
    </row>
    <row r="59" spans="2:19" x14ac:dyDescent="0.25">
      <c r="B59" s="5" t="s">
        <v>47</v>
      </c>
      <c r="C59" s="30">
        <v>200000</v>
      </c>
      <c r="D59" s="35">
        <v>9899470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/>
      <c r="N59" s="35">
        <v>0</v>
      </c>
      <c r="O59" s="35">
        <v>0</v>
      </c>
      <c r="P59" s="39">
        <v>0</v>
      </c>
      <c r="R59" s="40">
        <f t="shared" si="2"/>
        <v>0</v>
      </c>
    </row>
    <row r="60" spans="2:19" x14ac:dyDescent="0.25">
      <c r="B60" s="5" t="s">
        <v>48</v>
      </c>
      <c r="C60" s="30">
        <v>153350</v>
      </c>
      <c r="D60" s="35">
        <v>2650000.98</v>
      </c>
      <c r="E60" s="35">
        <v>0</v>
      </c>
      <c r="F60" s="35">
        <v>0</v>
      </c>
      <c r="G60" s="35">
        <v>100300</v>
      </c>
      <c r="H60" s="35">
        <v>135558.99</v>
      </c>
      <c r="I60" s="35">
        <v>14160</v>
      </c>
      <c r="J60" s="35">
        <v>0</v>
      </c>
      <c r="K60" s="35">
        <v>21830</v>
      </c>
      <c r="L60" s="35">
        <v>0</v>
      </c>
      <c r="M60" s="35"/>
      <c r="N60" s="35">
        <v>19800</v>
      </c>
      <c r="O60" s="35">
        <v>52334.29</v>
      </c>
      <c r="P60" s="39">
        <v>0</v>
      </c>
      <c r="R60" s="40">
        <f t="shared" si="2"/>
        <v>343983.27999999997</v>
      </c>
    </row>
    <row r="61" spans="2:19" x14ac:dyDescent="0.25">
      <c r="B61" s="5" t="s">
        <v>49</v>
      </c>
      <c r="C61" s="30">
        <v>100000</v>
      </c>
      <c r="D61" s="35">
        <v>71100</v>
      </c>
      <c r="E61" s="35">
        <v>0</v>
      </c>
      <c r="F61" s="35">
        <v>0</v>
      </c>
      <c r="G61" s="35">
        <v>0</v>
      </c>
      <c r="H61" s="35">
        <v>171100</v>
      </c>
      <c r="I61" s="35">
        <v>0</v>
      </c>
      <c r="J61" s="35">
        <v>0</v>
      </c>
      <c r="K61" s="35"/>
      <c r="L61" s="35">
        <v>0</v>
      </c>
      <c r="M61" s="35"/>
      <c r="N61" s="35">
        <v>0</v>
      </c>
      <c r="O61" s="35">
        <v>0</v>
      </c>
      <c r="P61" s="39">
        <v>0</v>
      </c>
      <c r="R61" s="40">
        <f t="shared" si="2"/>
        <v>171100</v>
      </c>
    </row>
    <row r="62" spans="2:19" x14ac:dyDescent="0.25">
      <c r="B62" s="5" t="s">
        <v>50</v>
      </c>
      <c r="C62" s="30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/>
      <c r="N62" s="35">
        <v>0</v>
      </c>
      <c r="O62" s="35">
        <v>0</v>
      </c>
      <c r="P62" s="39">
        <f t="shared" si="8"/>
        <v>0</v>
      </c>
      <c r="R62" s="40">
        <f t="shared" si="2"/>
        <v>0</v>
      </c>
    </row>
    <row r="63" spans="2:19" x14ac:dyDescent="0.25">
      <c r="B63" s="5" t="s">
        <v>51</v>
      </c>
      <c r="C63" s="30">
        <v>2750000</v>
      </c>
      <c r="D63" s="35">
        <v>-2685000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/>
      <c r="L63" s="35"/>
      <c r="M63" s="35"/>
      <c r="N63" s="35">
        <v>0</v>
      </c>
      <c r="O63" s="35">
        <v>0</v>
      </c>
      <c r="P63" s="39">
        <v>0</v>
      </c>
      <c r="R63" s="40">
        <f t="shared" si="2"/>
        <v>0</v>
      </c>
    </row>
    <row r="64" spans="2:19" x14ac:dyDescent="0.25">
      <c r="B64" s="5" t="s">
        <v>52</v>
      </c>
      <c r="C64" s="30">
        <v>0</v>
      </c>
      <c r="D64" s="35">
        <v>460000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/>
      <c r="N64" s="35">
        <v>0</v>
      </c>
      <c r="O64" s="35">
        <v>0</v>
      </c>
      <c r="P64" s="39">
        <v>0</v>
      </c>
      <c r="R64" s="40">
        <f t="shared" si="2"/>
        <v>0</v>
      </c>
    </row>
    <row r="65" spans="2:19" x14ac:dyDescent="0.25">
      <c r="B65" s="3" t="s">
        <v>53</v>
      </c>
      <c r="C65" s="37">
        <f>SUM(C66:C69)</f>
        <v>10000</v>
      </c>
      <c r="D65" s="37">
        <f>SUM(D66:D69)</f>
        <v>0</v>
      </c>
      <c r="E65" s="37">
        <f t="shared" ref="E65:Q65" si="9">SUM(E66:E69)</f>
        <v>0</v>
      </c>
      <c r="F65" s="37">
        <f t="shared" si="9"/>
        <v>0</v>
      </c>
      <c r="G65" s="37">
        <f t="shared" si="9"/>
        <v>0</v>
      </c>
      <c r="H65" s="37">
        <f t="shared" si="9"/>
        <v>0</v>
      </c>
      <c r="I65" s="37">
        <f t="shared" si="9"/>
        <v>0</v>
      </c>
      <c r="J65" s="37">
        <f t="shared" si="9"/>
        <v>0</v>
      </c>
      <c r="K65" s="37">
        <f t="shared" si="9"/>
        <v>0</v>
      </c>
      <c r="L65" s="37">
        <f t="shared" si="9"/>
        <v>0</v>
      </c>
      <c r="M65" s="37"/>
      <c r="N65" s="37">
        <f t="shared" si="9"/>
        <v>0</v>
      </c>
      <c r="O65" s="37">
        <f t="shared" si="9"/>
        <v>0</v>
      </c>
      <c r="P65" s="37">
        <f t="shared" si="9"/>
        <v>0</v>
      </c>
      <c r="Q65" s="37">
        <f t="shared" si="9"/>
        <v>0</v>
      </c>
      <c r="R65" s="40">
        <f t="shared" si="2"/>
        <v>0</v>
      </c>
      <c r="S65" s="35"/>
    </row>
    <row r="66" spans="2:19" x14ac:dyDescent="0.25">
      <c r="B66" s="5" t="s">
        <v>54</v>
      </c>
      <c r="C66" s="30">
        <v>5000</v>
      </c>
      <c r="D66" s="35">
        <v>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0">
        <f t="shared" si="2"/>
        <v>0</v>
      </c>
    </row>
    <row r="67" spans="2:19" x14ac:dyDescent="0.25">
      <c r="B67" s="5" t="s">
        <v>55</v>
      </c>
      <c r="C67" s="30">
        <v>5000</v>
      </c>
      <c r="D67" s="35"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0">
        <f t="shared" si="2"/>
        <v>0</v>
      </c>
    </row>
    <row r="68" spans="2:19" x14ac:dyDescent="0.25">
      <c r="B68" s="5" t="s">
        <v>56</v>
      </c>
      <c r="C68" s="30">
        <v>0</v>
      </c>
      <c r="D68" s="35"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0">
        <f t="shared" si="2"/>
        <v>0</v>
      </c>
    </row>
    <row r="69" spans="2:19" x14ac:dyDescent="0.25">
      <c r="B69" s="5" t="s">
        <v>57</v>
      </c>
      <c r="C69" s="30">
        <v>0</v>
      </c>
      <c r="D69" s="35"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0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0">
        <f t="shared" si="2"/>
        <v>0</v>
      </c>
    </row>
    <row r="71" spans="2:19" x14ac:dyDescent="0.25">
      <c r="B71" s="5" t="s">
        <v>59</v>
      </c>
      <c r="C71" s="30">
        <v>0</v>
      </c>
      <c r="D71" s="35">
        <v>0</v>
      </c>
      <c r="R71" s="40">
        <f t="shared" si="2"/>
        <v>0</v>
      </c>
    </row>
    <row r="72" spans="2:19" x14ac:dyDescent="0.25">
      <c r="B72" s="5" t="s">
        <v>60</v>
      </c>
      <c r="C72" s="30">
        <v>0</v>
      </c>
      <c r="D72" s="35">
        <v>0</v>
      </c>
      <c r="R72" s="40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0">
        <f t="shared" si="2"/>
        <v>0</v>
      </c>
    </row>
    <row r="74" spans="2:19" x14ac:dyDescent="0.25">
      <c r="B74" s="5" t="s">
        <v>62</v>
      </c>
      <c r="C74" s="30">
        <v>0</v>
      </c>
      <c r="D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v>0</v>
      </c>
      <c r="D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v>0</v>
      </c>
      <c r="D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>E78+E81+E84</f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0">
        <f t="shared" si="10"/>
        <v>0</v>
      </c>
    </row>
    <row r="79" spans="2:19" x14ac:dyDescent="0.25">
      <c r="B79" s="5" t="s">
        <v>71</v>
      </c>
      <c r="C79" s="30">
        <v>0</v>
      </c>
      <c r="D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v>0</v>
      </c>
      <c r="D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40">
        <f t="shared" si="10"/>
        <v>0</v>
      </c>
    </row>
    <row r="82" spans="2:18" x14ac:dyDescent="0.25">
      <c r="B82" s="5" t="s">
        <v>74</v>
      </c>
      <c r="C82" s="30">
        <v>0</v>
      </c>
      <c r="D82" s="35">
        <v>0</v>
      </c>
      <c r="R82" s="40">
        <f t="shared" si="10"/>
        <v>0</v>
      </c>
    </row>
    <row r="83" spans="2:18" x14ac:dyDescent="0.25">
      <c r="B83" s="5" t="s">
        <v>75</v>
      </c>
      <c r="C83" s="30">
        <v>0</v>
      </c>
      <c r="D83" s="35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40">
        <f t="shared" si="10"/>
        <v>0</v>
      </c>
    </row>
    <row r="85" spans="2:18" x14ac:dyDescent="0.25">
      <c r="B85" s="5" t="s">
        <v>77</v>
      </c>
      <c r="C85" s="30">
        <v>0</v>
      </c>
      <c r="D85" s="6">
        <v>0</v>
      </c>
      <c r="R85" s="40">
        <f t="shared" si="10"/>
        <v>0</v>
      </c>
    </row>
    <row r="86" spans="2:18" x14ac:dyDescent="0.25">
      <c r="B86" s="10" t="s">
        <v>65</v>
      </c>
      <c r="C86" s="66">
        <f>C11+C77</f>
        <v>478918346</v>
      </c>
      <c r="D86" s="66">
        <f>D11+D77</f>
        <v>27772883</v>
      </c>
      <c r="E86" s="66">
        <f>E11+E77</f>
        <v>17121304.41</v>
      </c>
      <c r="F86" s="66">
        <f>F11+F77</f>
        <v>24360877.719999999</v>
      </c>
      <c r="G86" s="66">
        <f t="shared" ref="G86:Q86" si="11">G11+G77</f>
        <v>28394474.560000002</v>
      </c>
      <c r="H86" s="66">
        <f t="shared" si="11"/>
        <v>26723847.010000002</v>
      </c>
      <c r="I86" s="66">
        <f t="shared" si="11"/>
        <v>23464636.079999998</v>
      </c>
      <c r="J86" s="66">
        <f t="shared" si="11"/>
        <v>34843497.119999997</v>
      </c>
      <c r="K86" s="66">
        <f t="shared" si="11"/>
        <v>35147233.200000003</v>
      </c>
      <c r="L86" s="66">
        <f t="shared" si="11"/>
        <v>28157938.779999997</v>
      </c>
      <c r="M86" s="66"/>
      <c r="N86" s="66">
        <f t="shared" si="11"/>
        <v>29162613.900000002</v>
      </c>
      <c r="O86" s="66">
        <f t="shared" si="11"/>
        <v>35768503.18</v>
      </c>
      <c r="P86" s="66">
        <f t="shared" si="11"/>
        <v>0</v>
      </c>
      <c r="Q86" s="66">
        <f t="shared" si="11"/>
        <v>0</v>
      </c>
      <c r="R86" s="40">
        <f t="shared" si="10"/>
        <v>283144925.96000004</v>
      </c>
    </row>
    <row r="92" spans="2:18" ht="18.75" customHeight="1" x14ac:dyDescent="0.3">
      <c r="B92" s="42" t="s">
        <v>106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2:18" x14ac:dyDescent="0.25">
      <c r="B93" s="43" t="s">
        <v>105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scale="38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64" t="s">
        <v>78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3:17" ht="21" customHeight="1" x14ac:dyDescent="0.25">
      <c r="C4" s="62" t="s">
        <v>67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61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2021-11-22T17:52:53Z</cp:lastPrinted>
  <dcterms:created xsi:type="dcterms:W3CDTF">2021-07-29T18:58:50Z</dcterms:created>
  <dcterms:modified xsi:type="dcterms:W3CDTF">2021-11-22T18:17:25Z</dcterms:modified>
</cp:coreProperties>
</file>