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fernandezvalenzuela\Desktop\"/>
    </mc:Choice>
  </mc:AlternateContent>
  <xr:revisionPtr revIDLastSave="0" documentId="13_ncr:1_{A12B4A86-3F6A-4762-9510-6B1DFB9DD856}" xr6:coauthVersionLast="47" xr6:coauthVersionMax="47" xr10:uidLastSave="{00000000-0000-0000-0000-000000000000}"/>
  <bookViews>
    <workbookView xWindow="-120" yWindow="-120" windowWidth="29040" windowHeight="15840" activeTab="4" xr2:uid="{22C7D4A5-821F-412E-8CAD-27BFB0E78F64}"/>
  </bookViews>
  <sheets>
    <sheet name="DTIC" sheetId="9" r:id="rId1"/>
    <sheet name="DRRHH" sheetId="8" r:id="rId2"/>
    <sheet name="DPyEF" sheetId="7" r:id="rId3"/>
    <sheet name="DPyD" sheetId="6" r:id="rId4"/>
    <sheet name="DNyCTI" sheetId="5" r:id="rId5"/>
    <sheet name="DJ" sheetId="4" r:id="rId6"/>
    <sheet name="DC" sheetId="3" r:id="rId7"/>
    <sheet name="DAD" sheetId="2" r:id="rId8"/>
    <sheet name="Hoja1" sheetId="1" r:id="rId9"/>
  </sheets>
  <definedNames>
    <definedName name="_xlnm.Print_Area" localSheetId="7">DAD!$A$1:$S$41</definedName>
    <definedName name="_xlnm.Print_Area" localSheetId="6">DC!$A$1:$S$127</definedName>
    <definedName name="_xlnm.Print_Area" localSheetId="5">DJ!$A$1:$S$36</definedName>
    <definedName name="_xlnm.Print_Area" localSheetId="4">DNyCTI!$A$1:$Q$68</definedName>
    <definedName name="_xlnm.Print_Area" localSheetId="3">DPyD!$B$1:$Q$87</definedName>
    <definedName name="_xlnm.Print_Area" localSheetId="2">DPyEF!$A$1:$T$26</definedName>
    <definedName name="_xlnm.Print_Area" localSheetId="1">DRRHH!$A$1:$S$47</definedName>
    <definedName name="_xlnm.Print_Area" localSheetId="0">DTIC!$A$1:$Q$70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 i="9" l="1"/>
  <c r="M46" i="9"/>
  <c r="N46" i="9" s="1"/>
  <c r="P45" i="9"/>
  <c r="O45" i="9"/>
  <c r="M45" i="9"/>
  <c r="N45" i="9" s="1"/>
  <c r="O42" i="9"/>
  <c r="M42" i="9"/>
  <c r="N42" i="9" s="1"/>
  <c r="O41" i="9"/>
  <c r="N41" i="9"/>
  <c r="M41" i="9"/>
  <c r="O40" i="9"/>
  <c r="N40" i="9"/>
  <c r="M40" i="9"/>
  <c r="P40" i="9" s="1"/>
  <c r="O37" i="9"/>
  <c r="M37" i="9"/>
  <c r="N37" i="9" s="1"/>
  <c r="O36" i="9"/>
  <c r="M36" i="9"/>
  <c r="N36" i="9" s="1"/>
  <c r="P35" i="9"/>
  <c r="O35" i="9"/>
  <c r="M35" i="9"/>
  <c r="N35" i="9" s="1"/>
  <c r="O32" i="9"/>
  <c r="M32" i="9"/>
  <c r="N32" i="9" s="1"/>
  <c r="O31" i="9"/>
  <c r="N31" i="9"/>
  <c r="M31" i="9"/>
  <c r="O30" i="9"/>
  <c r="M30" i="9"/>
  <c r="N30" i="9" s="1"/>
  <c r="O29" i="9"/>
  <c r="M29" i="9"/>
  <c r="N29" i="9" s="1"/>
  <c r="O28" i="9"/>
  <c r="M28" i="9"/>
  <c r="N28" i="9" s="1"/>
  <c r="P27" i="9"/>
  <c r="O27" i="9"/>
  <c r="M27" i="9"/>
  <c r="N27" i="9" s="1"/>
  <c r="O26" i="9"/>
  <c r="M26" i="9"/>
  <c r="N26" i="9" s="1"/>
  <c r="P26" i="9" s="1"/>
  <c r="O24" i="9"/>
  <c r="N24" i="9"/>
  <c r="M24" i="9"/>
  <c r="P23" i="9"/>
  <c r="O23" i="9"/>
  <c r="N23" i="9"/>
  <c r="M23" i="9"/>
  <c r="O22" i="9"/>
  <c r="M22" i="9"/>
  <c r="N22" i="9" s="1"/>
  <c r="O21" i="9"/>
  <c r="M21" i="9"/>
  <c r="N21" i="9" s="1"/>
  <c r="O20" i="9"/>
  <c r="M20" i="9"/>
  <c r="N20" i="9" s="1"/>
  <c r="O19" i="9"/>
  <c r="M19" i="9"/>
  <c r="N19" i="9" s="1"/>
  <c r="P19" i="9" s="1"/>
  <c r="O16" i="9"/>
  <c r="N16" i="9"/>
  <c r="M16" i="9"/>
  <c r="O15" i="9"/>
  <c r="M15" i="9"/>
  <c r="N15" i="9" s="1"/>
  <c r="O14" i="9"/>
  <c r="M14" i="9"/>
  <c r="P14" i="9" s="1"/>
  <c r="Q7" i="9" s="1"/>
  <c r="N14" i="9" l="1"/>
  <c r="M47" i="8" l="1"/>
  <c r="M46" i="8"/>
  <c r="P46" i="8" s="1"/>
  <c r="M44" i="8"/>
  <c r="M43" i="8"/>
  <c r="M42" i="8"/>
  <c r="M41" i="8"/>
  <c r="P41" i="8" s="1"/>
  <c r="M39" i="8"/>
  <c r="M38" i="8"/>
  <c r="P38" i="8" s="1"/>
  <c r="M35" i="8"/>
  <c r="P34" i="8" s="1"/>
  <c r="M34" i="8"/>
  <c r="P32" i="8"/>
  <c r="N32" i="8"/>
  <c r="M32" i="8"/>
  <c r="M31" i="8"/>
  <c r="P31" i="8" s="1"/>
  <c r="P30" i="8"/>
  <c r="N30" i="8"/>
  <c r="M30" i="8"/>
  <c r="M29" i="8"/>
  <c r="P29" i="8" s="1"/>
  <c r="M28" i="8"/>
  <c r="P28" i="8" s="1"/>
  <c r="P27" i="8"/>
  <c r="M27" i="8"/>
  <c r="N27" i="8" s="1"/>
  <c r="O24" i="8"/>
  <c r="N24" i="8"/>
  <c r="M24" i="8"/>
  <c r="O23" i="8"/>
  <c r="N23" i="8"/>
  <c r="M23" i="8"/>
  <c r="P23" i="8" s="1"/>
  <c r="M21" i="8"/>
  <c r="P21" i="8" s="1"/>
  <c r="P20" i="8"/>
  <c r="M20" i="8"/>
  <c r="O18" i="8"/>
  <c r="M18" i="8"/>
  <c r="N18" i="8" s="1"/>
  <c r="O17" i="8"/>
  <c r="M17" i="8"/>
  <c r="N15" i="8" s="1"/>
  <c r="O16" i="8"/>
  <c r="N16" i="8"/>
  <c r="M16" i="8"/>
  <c r="O15" i="8"/>
  <c r="M15" i="8"/>
  <c r="P15" i="8" l="1"/>
  <c r="Q7" i="8" s="1"/>
  <c r="N17" i="8"/>
  <c r="N28" i="8"/>
  <c r="R26" i="7" l="1"/>
  <c r="P26" i="7"/>
  <c r="S26" i="7" s="1"/>
  <c r="P18" i="7"/>
  <c r="P17" i="7"/>
  <c r="S17" i="7" s="1"/>
  <c r="P15" i="7"/>
  <c r="P14" i="7"/>
  <c r="S14" i="7" s="1"/>
  <c r="T7" i="7" l="1"/>
  <c r="Q26" i="7"/>
  <c r="O87" i="6" l="1"/>
  <c r="M87" i="6"/>
  <c r="N87" i="6" s="1"/>
  <c r="P86" i="6"/>
  <c r="O86" i="6"/>
  <c r="M86" i="6"/>
  <c r="N86" i="6" s="1"/>
  <c r="O84" i="6"/>
  <c r="N84" i="6"/>
  <c r="M84" i="6"/>
  <c r="P83" i="6"/>
  <c r="O83" i="6"/>
  <c r="N83" i="6"/>
  <c r="M83" i="6"/>
  <c r="O80" i="6"/>
  <c r="N80" i="6"/>
  <c r="M80" i="6"/>
  <c r="O79" i="6"/>
  <c r="N79" i="6"/>
  <c r="M79" i="6"/>
  <c r="P79" i="6" s="1"/>
  <c r="O77" i="6"/>
  <c r="M77" i="6"/>
  <c r="N77" i="6" s="1"/>
  <c r="O76" i="6"/>
  <c r="M76" i="6"/>
  <c r="P76" i="6" s="1"/>
  <c r="O73" i="6"/>
  <c r="M73" i="6"/>
  <c r="N73" i="6" s="1"/>
  <c r="O72" i="6"/>
  <c r="N72" i="6"/>
  <c r="M72" i="6"/>
  <c r="O71" i="6"/>
  <c r="N71" i="6"/>
  <c r="M71" i="6"/>
  <c r="P70" i="6" s="1"/>
  <c r="O70" i="6"/>
  <c r="N70" i="6"/>
  <c r="M70" i="6"/>
  <c r="O68" i="6"/>
  <c r="N68" i="6"/>
  <c r="M68" i="6"/>
  <c r="P68" i="6" s="1"/>
  <c r="O66" i="6"/>
  <c r="M66" i="6"/>
  <c r="N62" i="6" s="1"/>
  <c r="O65" i="6"/>
  <c r="M65" i="6"/>
  <c r="N65" i="6" s="1"/>
  <c r="O64" i="6"/>
  <c r="M64" i="6"/>
  <c r="N64" i="6" s="1"/>
  <c r="O62" i="6"/>
  <c r="M62" i="6"/>
  <c r="P61" i="6"/>
  <c r="O61" i="6"/>
  <c r="N61" i="6"/>
  <c r="M61" i="6"/>
  <c r="O59" i="6"/>
  <c r="N59" i="6"/>
  <c r="M59" i="6"/>
  <c r="M58" i="6"/>
  <c r="P58" i="6" s="1"/>
  <c r="O56" i="6"/>
  <c r="M56" i="6"/>
  <c r="N56" i="6" s="1"/>
  <c r="P55" i="6"/>
  <c r="O55" i="6"/>
  <c r="M55" i="6"/>
  <c r="N55" i="6" s="1"/>
  <c r="P54" i="6"/>
  <c r="O54" i="6"/>
  <c r="P15" i="6" s="1"/>
  <c r="M54" i="6"/>
  <c r="N54" i="6" s="1"/>
  <c r="O51" i="6"/>
  <c r="N51" i="6"/>
  <c r="M51" i="6"/>
  <c r="P50" i="6"/>
  <c r="O50" i="6"/>
  <c r="N50" i="6"/>
  <c r="M50" i="6"/>
  <c r="O48" i="6"/>
  <c r="N48" i="6"/>
  <c r="M48" i="6"/>
  <c r="O47" i="6"/>
  <c r="M47" i="6"/>
  <c r="N47" i="6" s="1"/>
  <c r="O46" i="6"/>
  <c r="M46" i="6"/>
  <c r="N46" i="6" s="1"/>
  <c r="P45" i="6"/>
  <c r="O45" i="6"/>
  <c r="M45" i="6"/>
  <c r="N45" i="6" s="1"/>
  <c r="P43" i="6"/>
  <c r="O43" i="6"/>
  <c r="M43" i="6"/>
  <c r="N43" i="6" s="1"/>
  <c r="M41" i="6"/>
  <c r="N38" i="6" s="1"/>
  <c r="P38" i="6" s="1"/>
  <c r="M40" i="6"/>
  <c r="M39" i="6"/>
  <c r="O38" i="6"/>
  <c r="M38" i="6"/>
  <c r="M37" i="6"/>
  <c r="M36" i="6"/>
  <c r="O35" i="6"/>
  <c r="M35" i="6"/>
  <c r="N35" i="6" s="1"/>
  <c r="P35" i="6" s="1"/>
  <c r="M33" i="6"/>
  <c r="O32" i="6"/>
  <c r="N32" i="6"/>
  <c r="P32" i="6" s="1"/>
  <c r="M32" i="6"/>
  <c r="O30" i="6"/>
  <c r="M30" i="6"/>
  <c r="N30" i="6" s="1"/>
  <c r="O29" i="6"/>
  <c r="M29" i="6"/>
  <c r="N29" i="6" s="1"/>
  <c r="O28" i="6"/>
  <c r="N28" i="6"/>
  <c r="M28" i="6"/>
  <c r="O27" i="6"/>
  <c r="N27" i="6"/>
  <c r="M27" i="6"/>
  <c r="O26" i="6"/>
  <c r="M26" i="6"/>
  <c r="N26" i="6" s="1"/>
  <c r="O25" i="6"/>
  <c r="M25" i="6"/>
  <c r="N25" i="6" s="1"/>
  <c r="O24" i="6"/>
  <c r="N24" i="6"/>
  <c r="M24" i="6"/>
  <c r="O23" i="6"/>
  <c r="M23" i="6"/>
  <c r="N23" i="6" s="1"/>
  <c r="O22" i="6"/>
  <c r="M22" i="6"/>
  <c r="N19" i="6" s="1"/>
  <c r="O21" i="6"/>
  <c r="M21" i="6"/>
  <c r="N21" i="6" s="1"/>
  <c r="O20" i="6"/>
  <c r="N20" i="6"/>
  <c r="M20" i="6"/>
  <c r="O19" i="6"/>
  <c r="M19" i="6"/>
  <c r="O17" i="6"/>
  <c r="M17" i="6"/>
  <c r="N17" i="6" s="1"/>
  <c r="O16" i="6"/>
  <c r="M16" i="6"/>
  <c r="N16" i="6" s="1"/>
  <c r="P16" i="6" s="1"/>
  <c r="O15" i="6"/>
  <c r="M15" i="6"/>
  <c r="N15" i="6" s="1"/>
  <c r="O14" i="6"/>
  <c r="M14" i="6"/>
  <c r="N14" i="6" s="1"/>
  <c r="P14" i="6" s="1"/>
  <c r="P64" i="6" l="1"/>
  <c r="P19" i="6"/>
  <c r="Q7" i="6" s="1"/>
  <c r="N22" i="6"/>
  <c r="N58" i="6"/>
  <c r="N66" i="6"/>
  <c r="N76" i="6"/>
  <c r="O42" i="5" l="1"/>
  <c r="M42" i="5"/>
  <c r="N42" i="5" s="1"/>
  <c r="P42" i="5" s="1"/>
  <c r="O40" i="5"/>
  <c r="M40" i="5"/>
  <c r="N40" i="5" s="1"/>
  <c r="O39" i="5"/>
  <c r="M39" i="5"/>
  <c r="N39" i="5" s="1"/>
  <c r="O38" i="5"/>
  <c r="M38" i="5"/>
  <c r="N38" i="5" s="1"/>
  <c r="P38" i="5" s="1"/>
  <c r="O36" i="5"/>
  <c r="N36" i="5"/>
  <c r="M36" i="5"/>
  <c r="O35" i="5"/>
  <c r="M35" i="5"/>
  <c r="N35" i="5" s="1"/>
  <c r="O34" i="5"/>
  <c r="M34" i="5"/>
  <c r="N34" i="5" s="1"/>
  <c r="P34" i="5" s="1"/>
  <c r="O33" i="5"/>
  <c r="M33" i="5"/>
  <c r="N33" i="5" s="1"/>
  <c r="P33" i="5" s="1"/>
  <c r="O31" i="5"/>
  <c r="M31" i="5"/>
  <c r="N31" i="5" s="1"/>
  <c r="O30" i="5"/>
  <c r="M30" i="5"/>
  <c r="N30" i="5" s="1"/>
  <c r="P30" i="5" s="1"/>
  <c r="O29" i="5"/>
  <c r="M29" i="5"/>
  <c r="N29" i="5" s="1"/>
  <c r="O27" i="5"/>
  <c r="N27" i="5"/>
  <c r="M27" i="5"/>
  <c r="O25" i="5"/>
  <c r="M25" i="5"/>
  <c r="N25" i="5" s="1"/>
  <c r="O24" i="5"/>
  <c r="M24" i="5"/>
  <c r="N24" i="5" s="1"/>
  <c r="O16" i="5"/>
  <c r="M16" i="5"/>
  <c r="N16" i="5" s="1"/>
  <c r="O15" i="5"/>
  <c r="N15" i="5"/>
  <c r="M15" i="5"/>
  <c r="O14" i="5"/>
  <c r="N14" i="5"/>
  <c r="P14" i="5" s="1"/>
  <c r="M14" i="5"/>
  <c r="Q7" i="5" l="1"/>
  <c r="O18" i="4" l="1"/>
  <c r="M18" i="4"/>
  <c r="N18" i="4" s="1"/>
  <c r="O17" i="4"/>
  <c r="M17" i="4"/>
  <c r="N17" i="4" s="1"/>
  <c r="P17" i="4" s="1"/>
  <c r="O16" i="4"/>
  <c r="M16" i="4"/>
  <c r="N16" i="4" s="1"/>
  <c r="O15" i="4"/>
  <c r="M15" i="4"/>
  <c r="N15" i="4" s="1"/>
  <c r="P15" i="4" s="1"/>
  <c r="Q7" i="4" s="1"/>
  <c r="O36" i="3" l="1"/>
  <c r="M36" i="3"/>
  <c r="N36" i="3" s="1"/>
  <c r="P36" i="3" s="1"/>
  <c r="O33" i="3"/>
  <c r="M33" i="3"/>
  <c r="N33" i="3" s="1"/>
  <c r="O31" i="3"/>
  <c r="M31" i="3"/>
  <c r="N31" i="3" s="1"/>
  <c r="O30" i="3"/>
  <c r="M30" i="3"/>
  <c r="N30" i="3" s="1"/>
  <c r="O26" i="3"/>
  <c r="N26" i="3"/>
  <c r="M26" i="3"/>
  <c r="O24" i="3"/>
  <c r="M24" i="3"/>
  <c r="N24" i="3" s="1"/>
  <c r="O22" i="3"/>
  <c r="M22" i="3"/>
  <c r="N22" i="3" s="1"/>
  <c r="O20" i="3"/>
  <c r="M20" i="3"/>
  <c r="N20" i="3" s="1"/>
  <c r="O18" i="3"/>
  <c r="M18" i="3"/>
  <c r="N18" i="3" s="1"/>
  <c r="O16" i="3"/>
  <c r="N16" i="3"/>
  <c r="M16" i="3"/>
  <c r="O15" i="3"/>
  <c r="N15" i="3"/>
  <c r="M15" i="3"/>
  <c r="P15" i="3" s="1"/>
  <c r="P18" i="3" l="1"/>
  <c r="P30" i="3"/>
  <c r="Q7" i="3" s="1"/>
  <c r="Q22" i="2" l="1"/>
  <c r="O22" i="2"/>
  <c r="P22" i="2" s="1"/>
  <c r="Q20" i="2"/>
  <c r="O20" i="2"/>
  <c r="P20" i="2" s="1"/>
  <c r="R20" i="2" s="1"/>
  <c r="O19" i="2"/>
  <c r="Q18" i="2"/>
  <c r="O18" i="2"/>
  <c r="P18" i="2" s="1"/>
  <c r="R18" i="2" s="1"/>
  <c r="Q17" i="2"/>
  <c r="O17" i="2"/>
  <c r="P17" i="2" s="1"/>
  <c r="R17" i="2" s="1"/>
  <c r="Q15" i="2"/>
  <c r="O15" i="2"/>
  <c r="P15" i="2" s="1"/>
  <c r="R15" i="2" s="1"/>
  <c r="Q14" i="2"/>
  <c r="O14" i="2"/>
  <c r="P14" i="2" s="1"/>
  <c r="R14" i="2" s="1"/>
  <c r="S7" i="2" l="1"/>
</calcChain>
</file>

<file path=xl/sharedStrings.xml><?xml version="1.0" encoding="utf-8"?>
<sst xmlns="http://schemas.openxmlformats.org/spreadsheetml/2006/main" count="1204" uniqueCount="643">
  <si>
    <t>TESORERÍA NACIONAL</t>
  </si>
  <si>
    <t>Matriz de Monitoreo Trimestral</t>
  </si>
  <si>
    <t>Trimestre Julio-Septiembre 2021</t>
  </si>
  <si>
    <t xml:space="preserve">Dirección/Departamento:                                                               </t>
  </si>
  <si>
    <t>Dirección de Administración de Desembolsos</t>
  </si>
  <si>
    <t>Cumplimiento General del Período</t>
  </si>
  <si>
    <t xml:space="preserve">Eje Estratégico : </t>
  </si>
  <si>
    <t>1. Centralización de los Recursos</t>
  </si>
  <si>
    <t>SI</t>
  </si>
  <si>
    <t xml:space="preserve">Directriz: </t>
  </si>
  <si>
    <t>1.2 Fortalecer los Pagos vía transferencia electrónica, al 2021.</t>
  </si>
  <si>
    <t>En Proceso</t>
  </si>
  <si>
    <t>Objetivo Estratégico:</t>
  </si>
  <si>
    <t>1.2.1 Implementar el sistema de pagos electrónicos de monedas extranjeras.</t>
  </si>
  <si>
    <t>NO</t>
  </si>
  <si>
    <t>PLANIFICACION</t>
  </si>
  <si>
    <t>EJECUCION</t>
  </si>
  <si>
    <t>VERIFICACION</t>
  </si>
  <si>
    <t>Cumplimiento Negativo</t>
  </si>
  <si>
    <t>Producto</t>
  </si>
  <si>
    <t>Entregable</t>
  </si>
  <si>
    <t>Actividades</t>
  </si>
  <si>
    <t>Peso Asignado por Actividad</t>
  </si>
  <si>
    <t>Operaciones</t>
  </si>
  <si>
    <t>Peso Asignado por Operación</t>
  </si>
  <si>
    <t>Programación de la actividad 
(Fecha exacta)</t>
  </si>
  <si>
    <t>Responsable(s) Involucrado(s)</t>
  </si>
  <si>
    <t>Cumplimiento de la Operación</t>
  </si>
  <si>
    <t>Observaciones</t>
  </si>
  <si>
    <t>Meta de la Operación</t>
  </si>
  <si>
    <t>Nivel de Cumplimiento  por Actividad</t>
  </si>
  <si>
    <t>Meta Trimestre Enero-Marzo</t>
  </si>
  <si>
    <t>ALERTA CUMPLIMIENTO ACTIVIDAD</t>
  </si>
  <si>
    <t>Medio de Verificación</t>
  </si>
  <si>
    <t>Estatus de Evidencia</t>
  </si>
  <si>
    <t>Inicio</t>
  </si>
  <si>
    <t>Fin</t>
  </si>
  <si>
    <t>1. Implementación de Pagos Electrónicos en Monedas Extranjeras</t>
  </si>
  <si>
    <r>
      <rPr>
        <b/>
        <sz val="9"/>
        <rFont val="Times New Roman"/>
        <family val="1"/>
      </rPr>
      <t>1.</t>
    </r>
    <r>
      <rPr>
        <sz val="9"/>
        <rFont val="Times New Roman"/>
        <family val="1"/>
      </rPr>
      <t xml:space="preserve"> Módulo de Pago de las Nóminas en Monedas Extranjera desarrollado (Fase I - Modalidad de Crédito a Cuentas). 
</t>
    </r>
    <r>
      <rPr>
        <b/>
        <sz val="9"/>
        <rFont val="Times New Roman"/>
        <family val="1"/>
      </rPr>
      <t>2.</t>
    </r>
    <r>
      <rPr>
        <sz val="9"/>
        <rFont val="Times New Roman"/>
        <family val="1"/>
      </rPr>
      <t xml:space="preserve">  Proyecto de Pago Electrónico en Monedas Extranjeras 100% implementado en su Fase I (Modalidad de Crédito a Cuentas)</t>
    </r>
  </si>
  <si>
    <t>1.1 Implementar el PNME en el formato crédito a cuenta.</t>
  </si>
  <si>
    <r>
      <t xml:space="preserve">1.1.2 </t>
    </r>
    <r>
      <rPr>
        <sz val="9"/>
        <rFont val="Times New Roman"/>
        <family val="1"/>
      </rPr>
      <t>Realizar pruebas de SIGEF ajustado para PNME Modalidad de Crédito a Cuenta (Fase I) con instituciones involucradas.</t>
    </r>
  </si>
  <si>
    <t>1. DAFI.</t>
  </si>
  <si>
    <t>Correos de seguimiento:
Borrador de TDR-PNME
Instruccion Cuentas EUROS
Modelo Funcional PNME 
Proyecto TXT Multi-Moneda PNME</t>
  </si>
  <si>
    <r>
      <rPr>
        <b/>
        <sz val="9"/>
        <color theme="1"/>
        <rFont val="Times New Roman"/>
        <family val="1"/>
      </rPr>
      <t>-DAD-1.1.2.A</t>
    </r>
    <r>
      <rPr>
        <sz val="9"/>
        <color theme="1"/>
        <rFont val="Times New Roman"/>
        <family val="1"/>
      </rPr>
      <t xml:space="preserve"> Printscreen del Módulo PNME Fase I  habilitado en el SIGEF.</t>
    </r>
  </si>
  <si>
    <t>1.1.3 Inducir a las instituciones involucradas en la Modalidad de Crédito a Cuenta (Fase I) del PNME.</t>
  </si>
  <si>
    <t>1. Equipo PNME-DAFI.</t>
  </si>
  <si>
    <r>
      <t>-</t>
    </r>
    <r>
      <rPr>
        <b/>
        <sz val="9"/>
        <color theme="1"/>
        <rFont val="Times New Roman"/>
        <family val="1"/>
      </rPr>
      <t xml:space="preserve">DAD-1.1.3.A </t>
    </r>
    <r>
      <rPr>
        <sz val="9"/>
        <color theme="1"/>
        <rFont val="Times New Roman"/>
        <family val="1"/>
      </rPr>
      <t xml:space="preserve">Registros de participantes de la inducción.
</t>
    </r>
    <r>
      <rPr>
        <b/>
        <sz val="9"/>
        <color theme="1"/>
        <rFont val="Times New Roman"/>
        <family val="1"/>
      </rPr>
      <t>-DAD-1.1.3.B</t>
    </r>
    <r>
      <rPr>
        <sz val="9"/>
        <color theme="1"/>
        <rFont val="Times New Roman"/>
        <family val="1"/>
      </rPr>
      <t xml:space="preserve"> Fotografías de la sesión de inducción realizada.</t>
    </r>
  </si>
  <si>
    <t xml:space="preserve">4. Desarrollo de Aplicación Informática para Registro de Beneficiarios de No Proveedores y Beneficiarios Enlazados </t>
  </si>
  <si>
    <r>
      <rPr>
        <b/>
        <sz val="9"/>
        <rFont val="Times New Roman"/>
        <family val="1"/>
      </rPr>
      <t>A.</t>
    </r>
    <r>
      <rPr>
        <sz val="9"/>
        <rFont val="Times New Roman"/>
        <family val="1"/>
      </rPr>
      <t xml:space="preserve"> Calendario de Pago 100% implementado en las instituciones pilotos, que incluyen las Instituciones Descentralizadas del SPNF.</t>
    </r>
  </si>
  <si>
    <t>4.2  Implementar reportes desarrollados</t>
  </si>
  <si>
    <t>4.2.1 Validar correcto funcionamiento de Aplicación de Registro en Portal y su enlace al SIGEF.</t>
  </si>
  <si>
    <r>
      <rPr>
        <b/>
        <sz val="9"/>
        <color rgb="FF000000"/>
        <rFont val="Times New Roman"/>
        <family val="1"/>
      </rPr>
      <t xml:space="preserve">1. María Esther León - </t>
    </r>
    <r>
      <rPr>
        <sz val="9"/>
        <color rgb="FF000000"/>
        <rFont val="Times New Roman"/>
        <family val="1"/>
      </rPr>
      <t xml:space="preserve">Directora de Desembolsos 
</t>
    </r>
    <r>
      <rPr>
        <b/>
        <sz val="9"/>
        <color rgb="FF000000"/>
        <rFont val="Times New Roman"/>
        <family val="1"/>
      </rPr>
      <t xml:space="preserve">2. César Valentín - 
</t>
    </r>
    <r>
      <rPr>
        <sz val="9"/>
        <color rgb="FF000000"/>
        <rFont val="Times New Roman"/>
        <family val="1"/>
      </rPr>
      <t>Enc. División de Firmas</t>
    </r>
  </si>
  <si>
    <t>Correos de seguimiento:      Este proyecto esta a la espera de asignacion de recurso por parte de la DAFI.</t>
  </si>
  <si>
    <r>
      <rPr>
        <b/>
        <sz val="9"/>
        <color theme="1"/>
        <rFont val="Times New Roman"/>
        <family val="1"/>
      </rPr>
      <t>- DAD-4.2.1.A</t>
    </r>
    <r>
      <rPr>
        <sz val="9"/>
        <color theme="1"/>
        <rFont val="Times New Roman"/>
        <family val="1"/>
      </rPr>
      <t xml:space="preserve"> Reporte de validación de funcionalidades desarrolladas
</t>
    </r>
    <r>
      <rPr>
        <b/>
        <sz val="9"/>
        <color theme="1"/>
        <rFont val="Times New Roman"/>
        <family val="1"/>
      </rPr>
      <t>-</t>
    </r>
    <r>
      <rPr>
        <sz val="9"/>
        <color theme="1"/>
        <rFont val="Times New Roman"/>
        <family val="1"/>
      </rPr>
      <t xml:space="preserve"> </t>
    </r>
    <r>
      <rPr>
        <b/>
        <sz val="9"/>
        <color theme="1"/>
        <rFont val="Times New Roman"/>
        <family val="1"/>
      </rPr>
      <t>DAD-4.2.1.B</t>
    </r>
    <r>
      <rPr>
        <sz val="9"/>
        <color theme="1"/>
        <rFont val="Times New Roman"/>
        <family val="1"/>
      </rPr>
      <t xml:space="preserve"> Printscreens del programa durante las pruebas</t>
    </r>
  </si>
  <si>
    <t>4.2.2 Ejecutar las funcionalidades desarrolladas en producción, de modo que se obtenga la información precisa para alimentar el indicador correspondiente.</t>
  </si>
  <si>
    <t>31-09-2021</t>
  </si>
  <si>
    <r>
      <rPr>
        <b/>
        <sz val="9"/>
        <color rgb="FF000000"/>
        <rFont val="Times New Roman"/>
        <family val="1"/>
      </rPr>
      <t>1. César Valentín -</t>
    </r>
    <r>
      <rPr>
        <sz val="9"/>
        <color rgb="FF000000"/>
        <rFont val="Times New Roman"/>
        <family val="1"/>
      </rPr>
      <t xml:space="preserve"> 
Enc. División de Firmas</t>
    </r>
  </si>
  <si>
    <r>
      <rPr>
        <b/>
        <sz val="9"/>
        <color theme="1"/>
        <rFont val="Times New Roman"/>
        <family val="1"/>
      </rPr>
      <t>- DAD-4.2.2.A</t>
    </r>
    <r>
      <rPr>
        <sz val="9"/>
        <color theme="1"/>
        <rFont val="Times New Roman"/>
        <family val="1"/>
      </rPr>
      <t xml:space="preserve"> Reportes mensuales generados para alimentar indicadores</t>
    </r>
  </si>
  <si>
    <t>5. Módulo de Devoluciones de Subsidios implementado en el SIGEF (Mejoras del proceso de Retención)</t>
  </si>
  <si>
    <r>
      <rPr>
        <b/>
        <sz val="9"/>
        <rFont val="Times New Roman"/>
        <family val="1"/>
      </rPr>
      <t>A.</t>
    </r>
    <r>
      <rPr>
        <sz val="9"/>
        <rFont val="Times New Roman"/>
        <family val="1"/>
      </rPr>
      <t xml:space="preserve"> Módulo de Devoluciones ajustado e implementado en el SIGEF.</t>
    </r>
  </si>
  <si>
    <t>5.2 Aplicar ajustes al desarrollo del Módulo de Devoluciones.</t>
  </si>
  <si>
    <t>5.2.1 Ajustar  Módulo de Devoluciones</t>
  </si>
  <si>
    <t>Correos de seguimiento a la TSS y SISALRIL, estamos a la espera que estas instituciones hagan sus aportes a la norma del proyecto realizada por la TN.</t>
  </si>
  <si>
    <r>
      <rPr>
        <b/>
        <sz val="9"/>
        <color theme="1"/>
        <rFont val="Times New Roman"/>
        <family val="1"/>
      </rPr>
      <t>-DAD-5.2.1.A</t>
    </r>
    <r>
      <rPr>
        <sz val="9"/>
        <color theme="1"/>
        <rFont val="Times New Roman"/>
        <family val="1"/>
      </rPr>
      <t xml:space="preserve"> Printscreen del Módulo  ajustado y habilitado en el SIGEF.</t>
    </r>
  </si>
  <si>
    <t>5.2.2 Dar Seguimiento a aplicación de ajustes del Módulo.</t>
  </si>
  <si>
    <r>
      <rPr>
        <b/>
        <sz val="9"/>
        <rFont val="Times New Roman"/>
        <family val="1"/>
      </rPr>
      <t xml:space="preserve">1. María Esther León. </t>
    </r>
    <r>
      <rPr>
        <sz val="9"/>
        <rFont val="Times New Roman"/>
        <family val="1"/>
      </rPr>
      <t xml:space="preserve">
 Directora Administración de Desembolsos </t>
    </r>
  </si>
  <si>
    <r>
      <rPr>
        <b/>
        <sz val="9"/>
        <color theme="1"/>
        <rFont val="Times New Roman"/>
        <family val="1"/>
      </rPr>
      <t>-DAD-5.2.2.A</t>
    </r>
    <r>
      <rPr>
        <sz val="9"/>
        <color theme="1"/>
        <rFont val="Times New Roman"/>
        <family val="1"/>
      </rPr>
      <t xml:space="preserve"> Correos Electrónicos intercambiados. </t>
    </r>
  </si>
  <si>
    <t>5.2.3 Realizar pruebas y validar el funcionamiento del Módulo.</t>
  </si>
  <si>
    <r>
      <rPr>
        <b/>
        <sz val="9"/>
        <color theme="1"/>
        <rFont val="Times New Roman"/>
        <family val="1"/>
      </rPr>
      <t>-DAD-5.2.3.A</t>
    </r>
    <r>
      <rPr>
        <sz val="9"/>
        <color theme="1"/>
        <rFont val="Times New Roman"/>
        <family val="1"/>
      </rPr>
      <t xml:space="preserve"> Correos Electrónicos validando que las pruebas fueron satisfactorias.</t>
    </r>
  </si>
  <si>
    <t>Actividades Estratégicas No Planificadas</t>
  </si>
  <si>
    <t>Actividad</t>
  </si>
  <si>
    <t>Objetivo Estratégico</t>
  </si>
  <si>
    <t>Responsable</t>
  </si>
  <si>
    <t>Período de Ejecución</t>
  </si>
  <si>
    <t>Sugerencias</t>
  </si>
  <si>
    <t>Trimestre Julio- Septiembre 2021</t>
  </si>
  <si>
    <t>.</t>
  </si>
  <si>
    <t>Division de Comunicacion Institucional</t>
  </si>
  <si>
    <t>Alineación Estratégica:</t>
  </si>
  <si>
    <t>Plan Estratégico Institucional (PEI)</t>
  </si>
  <si>
    <t>4. Fortalecimiento Institucional</t>
  </si>
  <si>
    <t>4.3 Fortalecer la Cultura de Cambio.</t>
  </si>
  <si>
    <t>4.3.1   Definir e implementar un Sistema de Capacitación para el cambio y comunicación organizacional que coadyuve a un liderazgo efectivo y un personal comprometido.</t>
  </si>
  <si>
    <t>Meta Trimestre Julio-Septiembre</t>
  </si>
  <si>
    <t>3. Reformulación, Implementación y Monitoreo del Plan de Comunicación 2021.</t>
  </si>
  <si>
    <t>B. Requerimientos de Publicaciones solicitadas por las áreas realizadas.</t>
  </si>
  <si>
    <t>3.3 Publicar, Apoyar y Atender  los requerimientos solicitadas por las áreas funcionales de la TN en materia de comunicación .</t>
  </si>
  <si>
    <r>
      <t xml:space="preserve">3.3.1 </t>
    </r>
    <r>
      <rPr>
        <sz val="9"/>
        <color theme="1"/>
        <rFont val="Times New Roman"/>
        <family val="1"/>
      </rPr>
      <t>Realizar</t>
    </r>
    <r>
      <rPr>
        <sz val="9"/>
        <color rgb="FFC00000"/>
        <rFont val="Times New Roman"/>
        <family val="1"/>
      </rPr>
      <t xml:space="preserve"> </t>
    </r>
    <r>
      <rPr>
        <sz val="9"/>
        <color rgb="FF000000"/>
        <rFont val="Times New Roman"/>
        <family val="1"/>
      </rPr>
      <t>las publicaciones y difusión de contenido  solicitada por las areas de difusión interno.</t>
    </r>
  </si>
  <si>
    <t>1/1/2021
(Corte Trimestral)</t>
  </si>
  <si>
    <t>31/12/2021
(Corte Trimestral)</t>
  </si>
  <si>
    <r>
      <rPr>
        <b/>
        <sz val="9"/>
        <rFont val="Times New Roman"/>
        <family val="1"/>
      </rPr>
      <t>1. Rosa Ramirez.</t>
    </r>
    <r>
      <rPr>
        <sz val="9"/>
        <rFont val="Times New Roman"/>
        <family val="1"/>
      </rPr>
      <t xml:space="preserve">
Analista de Comunicación Estratégica</t>
    </r>
  </si>
  <si>
    <t>En proceso de generación</t>
  </si>
  <si>
    <r>
      <rPr>
        <b/>
        <sz val="9"/>
        <color theme="1"/>
        <rFont val="Times New Roman"/>
        <family val="1"/>
      </rPr>
      <t>DC-3.3.1</t>
    </r>
    <r>
      <rPr>
        <sz val="9"/>
        <color theme="1"/>
        <rFont val="Times New Roman"/>
        <family val="1"/>
      </rPr>
      <t xml:space="preserve"> Printscreen de las publicaciones realizadas.</t>
    </r>
  </si>
  <si>
    <t>3.3.2 Realizar las publicaciones y difusión de contenido  Externo requeridas por la areas a través  de (Prensa Escrita, Medios Digitales y  Redes Sociales).</t>
  </si>
  <si>
    <r>
      <t xml:space="preserve">1. Angie Castillo
</t>
    </r>
    <r>
      <rPr>
        <sz val="9"/>
        <rFont val="Times New Roman"/>
        <family val="1"/>
      </rPr>
      <t xml:space="preserve">Adm. Redes Sociales. 
</t>
    </r>
    <r>
      <rPr>
        <b/>
        <sz val="9"/>
        <rFont val="Times New Roman"/>
        <family val="1"/>
      </rPr>
      <t/>
    </r>
  </si>
  <si>
    <r>
      <rPr>
        <b/>
        <sz val="9"/>
        <color theme="1"/>
        <rFont val="Times New Roman"/>
        <family val="1"/>
      </rPr>
      <t>DC-3.3.2.A</t>
    </r>
    <r>
      <rPr>
        <sz val="9"/>
        <color theme="1"/>
        <rFont val="Times New Roman"/>
        <family val="1"/>
      </rPr>
      <t xml:space="preserve"> Printscreen de las publicaciones realizadas en medios digitales y redes sociales.
</t>
    </r>
    <r>
      <rPr>
        <b/>
        <sz val="9"/>
        <color theme="1"/>
        <rFont val="Times New Roman"/>
        <family val="1"/>
      </rPr>
      <t>DC-3.3.2.B</t>
    </r>
    <r>
      <rPr>
        <sz val="9"/>
        <color theme="1"/>
        <rFont val="Times New Roman"/>
        <family val="1"/>
      </rPr>
      <t xml:space="preserve">  Link de Publicaciones en los Medios Masivos de Comunicación.
</t>
    </r>
    <r>
      <rPr>
        <b/>
        <sz val="9"/>
        <color theme="1"/>
        <rFont val="Times New Roman"/>
        <family val="1"/>
      </rPr>
      <t>DC-3.3.2.C</t>
    </r>
    <r>
      <rPr>
        <sz val="9"/>
        <color theme="1"/>
        <rFont val="Times New Roman"/>
        <family val="1"/>
      </rPr>
      <t xml:space="preserve"> Publicaciones de Prensa Escrita realizadas.</t>
    </r>
  </si>
  <si>
    <t>C.  Informes de Monitoreo y Evaluación del Proceso de Comunicación Institucional</t>
  </si>
  <si>
    <t>3.5  Monitorear la Implementación del Plan de Comunicación Institucional 2021</t>
  </si>
  <si>
    <t>3.5.1 Preparar Matriz de Monitoreo Trimestral del Plan de Comunicación Inst. 2021</t>
  </si>
  <si>
    <r>
      <rPr>
        <b/>
        <sz val="9"/>
        <color rgb="FF000000"/>
        <rFont val="Times New Roman"/>
        <family val="1"/>
      </rPr>
      <t>1. Rosa Ramirez.</t>
    </r>
    <r>
      <rPr>
        <sz val="9"/>
        <color rgb="FF000000"/>
        <rFont val="Times New Roman"/>
        <family val="1"/>
      </rPr>
      <t xml:space="preserve">
Analista de Comunicación Estratégica</t>
    </r>
  </si>
  <si>
    <r>
      <rPr>
        <b/>
        <sz val="9"/>
        <color theme="1"/>
        <rFont val="Times New Roman"/>
        <family val="1"/>
      </rPr>
      <t xml:space="preserve">DC-3.5.1.A </t>
    </r>
    <r>
      <rPr>
        <sz val="9"/>
        <color theme="1"/>
        <rFont val="Times New Roman"/>
        <family val="1"/>
      </rPr>
      <t>Matriz de Monitoreo Trimestral del Plan de CI 2021 elaborada.</t>
    </r>
  </si>
  <si>
    <t>3.5.2 Preparar Informe del Monitoreo Trimestral del PCI 2021.</t>
  </si>
  <si>
    <t>1. Equipo de DC</t>
  </si>
  <si>
    <r>
      <rPr>
        <b/>
        <sz val="9"/>
        <color theme="1"/>
        <rFont val="Times New Roman"/>
        <family val="1"/>
      </rPr>
      <t xml:space="preserve">DC-3.5.2.A </t>
    </r>
    <r>
      <rPr>
        <sz val="9"/>
        <color theme="1"/>
        <rFont val="Times New Roman"/>
        <family val="1"/>
      </rPr>
      <t>Informe del Monitoreo Trimestral del PCI 2021 elaborado.</t>
    </r>
  </si>
  <si>
    <t>3.5.3 Presentar Informe a la CCI de la TN.</t>
  </si>
  <si>
    <t>1. Manuel Rodriguez
 Enc. Div. Comunicaciones</t>
  </si>
  <si>
    <r>
      <rPr>
        <b/>
        <sz val="9"/>
        <color theme="1"/>
        <rFont val="Times New Roman"/>
        <family val="1"/>
      </rPr>
      <t xml:space="preserve">DC-3.5.3.A </t>
    </r>
    <r>
      <rPr>
        <sz val="9"/>
        <color theme="1"/>
        <rFont val="Times New Roman"/>
        <family val="1"/>
      </rPr>
      <t xml:space="preserve">Comunicación o correo enviando el informe. 
</t>
    </r>
    <r>
      <rPr>
        <b/>
        <sz val="9"/>
        <color theme="1"/>
        <rFont val="Times New Roman"/>
        <family val="1"/>
      </rPr>
      <t>DC-3.5.3.B</t>
    </r>
    <r>
      <rPr>
        <sz val="9"/>
        <color theme="1"/>
        <rFont val="Times New Roman"/>
        <family val="1"/>
      </rPr>
      <t xml:space="preserve"> </t>
    </r>
    <r>
      <rPr>
        <sz val="9"/>
        <rFont val="Times New Roman"/>
        <family val="1"/>
      </rPr>
      <t>Captura de Pantalla de los Participantes.</t>
    </r>
    <r>
      <rPr>
        <sz val="9"/>
        <color theme="1"/>
        <rFont val="Times New Roman"/>
        <family val="1"/>
      </rPr>
      <t xml:space="preserve">
</t>
    </r>
    <r>
      <rPr>
        <b/>
        <sz val="9"/>
        <color theme="1"/>
        <rFont val="Times New Roman"/>
        <family val="1"/>
      </rPr>
      <t>DC-3.5.3.C</t>
    </r>
    <r>
      <rPr>
        <sz val="9"/>
        <color theme="1"/>
        <rFont val="Times New Roman"/>
        <family val="1"/>
      </rPr>
      <t xml:space="preserve"> Fotos de la Socialización.</t>
    </r>
  </si>
  <si>
    <t>3.5.4 Presentar a requerimiento Informe  al Cómite Directivo de la TN.</t>
  </si>
  <si>
    <t>01/07/2021
Corte Trimestral</t>
  </si>
  <si>
    <t>30/12/2021
Corte Trimestral</t>
  </si>
  <si>
    <t>DC-3.5.4.A Comunicación o correo enviando el informe. 
DC-3.5.4.B Captura de Pantalla de los Participantes.
DC-3.5.4.C Fotos de la Socialización.</t>
  </si>
  <si>
    <t>3.5.5 Publicar Informe del Monitoreo Trimestral en el sistema ALFRESCO.</t>
  </si>
  <si>
    <r>
      <rPr>
        <b/>
        <sz val="9"/>
        <color theme="1"/>
        <rFont val="Times New Roman"/>
        <family val="1"/>
      </rPr>
      <t xml:space="preserve">DC-3.5.5 </t>
    </r>
    <r>
      <rPr>
        <sz val="9"/>
        <color theme="1"/>
        <rFont val="Times New Roman"/>
        <family val="1"/>
      </rPr>
      <t xml:space="preserve">Print Screen de la Publicación del Informe por Alfresco. </t>
    </r>
  </si>
  <si>
    <t>4. Implementación de Plan de Mejora a partir de Resultados Medición de Satisfacción de Servidores con Servicios de la Division de Comunicacion Institucional 2021</t>
  </si>
  <si>
    <t>A. Plan de Mejora de los Servicios de la DC para el 2021 Elaborado e Implementado.
B. Reportes de Ejecución del Plan de Mejoras.</t>
  </si>
  <si>
    <t>4.2 Ejecutar Plan de Acción de Mejora elaborado en coordinación con DPyD.</t>
  </si>
  <si>
    <t>4.2.1 Ejecutar las Acciones del Plan de Mejoras.</t>
  </si>
  <si>
    <t>22-03-2021
Corte Trimestral</t>
  </si>
  <si>
    <t>31-12-2021
Corte Trimestral</t>
  </si>
  <si>
    <r>
      <rPr>
        <b/>
        <sz val="9"/>
        <color rgb="FF000000"/>
        <rFont val="Times New Roman"/>
        <family val="1"/>
      </rPr>
      <t>1. Enc. Div. Com</t>
    </r>
    <r>
      <rPr>
        <sz val="9"/>
        <color rgb="FF000000"/>
        <rFont val="Times New Roman"/>
        <family val="1"/>
      </rPr>
      <t xml:space="preserve">
</t>
    </r>
    <r>
      <rPr>
        <b/>
        <sz val="9"/>
        <color rgb="FF000000"/>
        <rFont val="Times New Roman"/>
        <family val="1"/>
      </rPr>
      <t>2. Equipo de DC</t>
    </r>
    <r>
      <rPr>
        <b/>
        <sz val="11"/>
        <color rgb="FF000000"/>
        <rFont val="Times New Roman"/>
        <family val="1"/>
      </rPr>
      <t/>
    </r>
  </si>
  <si>
    <r>
      <rPr>
        <b/>
        <sz val="9"/>
        <color theme="1"/>
        <rFont val="Times New Roman"/>
        <family val="1"/>
      </rPr>
      <t>DC-4.2.1.A</t>
    </r>
    <r>
      <rPr>
        <sz val="9"/>
        <color theme="1"/>
        <rFont val="Times New Roman"/>
        <family val="1"/>
      </rPr>
      <t xml:space="preserve">  Evidencias de la ejecución del Plan de Mejoras.
</t>
    </r>
  </si>
  <si>
    <t>4.2.2 Elaborar de Informe Avances de la implementación del Plan de Mejora</t>
  </si>
  <si>
    <r>
      <rPr>
        <b/>
        <sz val="9"/>
        <color theme="1"/>
        <rFont val="Times New Roman"/>
        <family val="1"/>
      </rPr>
      <t>DC-4.2.2.A</t>
    </r>
    <r>
      <rPr>
        <sz val="9"/>
        <color theme="1"/>
        <rFont val="Times New Roman"/>
        <family val="1"/>
      </rPr>
      <t xml:space="preserve"> Informe de Avances de la implementación del Plan de Acción.  </t>
    </r>
  </si>
  <si>
    <t>Pte. Informe firmado por MR</t>
  </si>
  <si>
    <t>4.2.3  Presentar de Informe de Avances  a la CCI</t>
  </si>
  <si>
    <r>
      <rPr>
        <b/>
        <sz val="9"/>
        <rFont val="Times New Roman"/>
        <family val="1"/>
      </rPr>
      <t xml:space="preserve">1. Manuel Rodriguez
</t>
    </r>
    <r>
      <rPr>
        <sz val="9"/>
        <rFont val="Times New Roman"/>
        <family val="1"/>
      </rPr>
      <t xml:space="preserve"> Enc. Div. Comunicaciones
</t>
    </r>
    <r>
      <rPr>
        <b/>
        <sz val="9"/>
        <rFont val="Times New Roman"/>
        <family val="1"/>
      </rPr>
      <t xml:space="preserve">2. Rosa Ramirez
</t>
    </r>
    <r>
      <rPr>
        <sz val="9"/>
        <rFont val="Times New Roman"/>
        <family val="1"/>
      </rPr>
      <t>Analista de Comunicación Estratégica</t>
    </r>
  </si>
  <si>
    <r>
      <rPr>
        <b/>
        <sz val="9"/>
        <color theme="1"/>
        <rFont val="Times New Roman"/>
        <family val="1"/>
      </rPr>
      <t xml:space="preserve">DC-4.2.3.A </t>
    </r>
    <r>
      <rPr>
        <sz val="9"/>
        <color theme="1"/>
        <rFont val="Times New Roman"/>
        <family val="1"/>
      </rPr>
      <t xml:space="preserve">Comunicación o correo enviando el informe. 
</t>
    </r>
    <r>
      <rPr>
        <b/>
        <sz val="9"/>
        <color theme="1"/>
        <rFont val="Times New Roman"/>
        <family val="1"/>
      </rPr>
      <t>DC-4.2.3.B</t>
    </r>
    <r>
      <rPr>
        <sz val="9"/>
        <color theme="1"/>
        <rFont val="Times New Roman"/>
        <family val="1"/>
      </rPr>
      <t xml:space="preserve"> Registro de Participante de la Socialización. 
</t>
    </r>
    <r>
      <rPr>
        <b/>
        <sz val="9"/>
        <color theme="1"/>
        <rFont val="Times New Roman"/>
        <family val="1"/>
      </rPr>
      <t xml:space="preserve">DC-4.2.3.C </t>
    </r>
    <r>
      <rPr>
        <sz val="9"/>
        <color theme="1"/>
        <rFont val="Times New Roman"/>
        <family val="1"/>
      </rPr>
      <t>Fotos de la Socialización.</t>
    </r>
  </si>
  <si>
    <t>Pte. Envio de informe via correo por MR</t>
  </si>
  <si>
    <t xml:space="preserve">5.  Actualización e Implementación del Manual de Gestión de Comunicación de Crisis. </t>
  </si>
  <si>
    <t>A. Manual de Gestión Comunicación de Crisis actualizado e Implementado.</t>
  </si>
  <si>
    <t>5.1 Actualizar Manual de Gestión Comunicación de Crisis.</t>
  </si>
  <si>
    <t>5.1. Revisar y Actualizar Manual de Gestión Comunicación de Crisis.</t>
  </si>
  <si>
    <r>
      <rPr>
        <b/>
        <sz val="9"/>
        <color rgb="FF000000"/>
        <rFont val="Times New Roman"/>
        <family val="1"/>
      </rPr>
      <t xml:space="preserve">1. Manuel Rodriguez
 </t>
    </r>
    <r>
      <rPr>
        <sz val="9"/>
        <color rgb="FF000000"/>
        <rFont val="Times New Roman"/>
        <family val="1"/>
      </rPr>
      <t xml:space="preserve">Enc. Div. Comunicaciones
</t>
    </r>
    <r>
      <rPr>
        <b/>
        <sz val="9"/>
        <color rgb="FF000000"/>
        <rFont val="Times New Roman"/>
        <family val="1"/>
      </rPr>
      <t>2. Angie Castillo</t>
    </r>
    <r>
      <rPr>
        <sz val="9"/>
        <color rgb="FF000000"/>
        <rFont val="Times New Roman"/>
        <family val="1"/>
      </rPr>
      <t xml:space="preserve">
Adm. Redes Sociales. 
</t>
    </r>
    <r>
      <rPr>
        <b/>
        <sz val="9"/>
        <color rgb="FF000000"/>
        <rFont val="Times New Roman"/>
        <family val="1"/>
      </rPr>
      <t xml:space="preserve">3. Rosa Ramirez
</t>
    </r>
    <r>
      <rPr>
        <sz val="9"/>
        <color rgb="FF000000"/>
        <rFont val="Times New Roman"/>
        <family val="1"/>
      </rPr>
      <t>Analista de Comunicación Estrátegica</t>
    </r>
  </si>
  <si>
    <r>
      <rPr>
        <b/>
        <sz val="9"/>
        <color theme="1"/>
        <rFont val="Times New Roman"/>
        <family val="1"/>
      </rPr>
      <t>DC- 5.1.1.A</t>
    </r>
    <r>
      <rPr>
        <sz val="9"/>
        <color theme="1"/>
        <rFont val="Times New Roman"/>
        <family val="1"/>
      </rPr>
      <t xml:space="preserve">  Borrador Manual de Gestión Comunicación de Crisis</t>
    </r>
    <r>
      <rPr>
        <sz val="9"/>
        <color rgb="FFFF0000"/>
        <rFont val="Times New Roman"/>
        <family val="1"/>
      </rPr>
      <t xml:space="preserve"> </t>
    </r>
    <r>
      <rPr>
        <sz val="9"/>
        <color theme="1"/>
        <rFont val="Times New Roman"/>
        <family val="1"/>
      </rPr>
      <t>actualizado.</t>
    </r>
  </si>
  <si>
    <t>Trimestre Julio - Septiembre 2021</t>
  </si>
  <si>
    <t>Departamento Juridico</t>
  </si>
  <si>
    <t>4.2 Modernizar las estructuras, servicios, sistemas de tics y procesos de TN.</t>
  </si>
  <si>
    <t>4.2.2 Implementar un Sistema de Gestión de calidad mediante la mejora continua de los procesos, disponiendo de una estructura organizativa funcional y orientada al cumplimiento de los Objetivos Estratégicos de la TN.</t>
  </si>
  <si>
    <t>1. Implementación del 5S para la gestión y control de Documentos Jurídicos .</t>
  </si>
  <si>
    <r>
      <rPr>
        <b/>
        <sz val="9"/>
        <rFont val="Times New Roman"/>
        <family val="1"/>
      </rPr>
      <t xml:space="preserve">A. </t>
    </r>
    <r>
      <rPr>
        <sz val="9"/>
        <rFont val="Times New Roman"/>
        <family val="1"/>
      </rPr>
      <t xml:space="preserve"> Sistema 5S implementado en un 85%.
</t>
    </r>
    <r>
      <rPr>
        <b/>
        <sz val="9"/>
        <rFont val="Times New Roman"/>
        <family val="1"/>
      </rPr>
      <t>B</t>
    </r>
    <r>
      <rPr>
        <sz val="9"/>
        <rFont val="Times New Roman"/>
        <family val="1"/>
      </rPr>
      <t>. Informes de Implementación elaborados.</t>
    </r>
  </si>
  <si>
    <t>1.3 Implementar herramiento 5S en el Departamento Jurídico.</t>
  </si>
  <si>
    <t>1.3.1 Ejecución del Plan de Acción.</t>
  </si>
  <si>
    <t>01/03/2021
Corte Trimestral</t>
  </si>
  <si>
    <t>31/12/2021
Corte Trimestral</t>
  </si>
  <si>
    <r>
      <t xml:space="preserve">1. Epifania Canela
</t>
    </r>
    <r>
      <rPr>
        <sz val="9"/>
        <color theme="1"/>
        <rFont val="Times New Roman"/>
        <family val="1"/>
      </rPr>
      <t xml:space="preserve">Enc. Dept. Jurídico  </t>
    </r>
    <r>
      <rPr>
        <b/>
        <sz val="9"/>
        <color theme="1"/>
        <rFont val="Times New Roman"/>
        <family val="1"/>
      </rPr>
      <t xml:space="preserve">
2. Equipo DJ</t>
    </r>
  </si>
  <si>
    <r>
      <rPr>
        <b/>
        <sz val="9"/>
        <rFont val="Times New Roman"/>
        <family val="1"/>
      </rPr>
      <t>DJ-1.3.1</t>
    </r>
    <r>
      <rPr>
        <sz val="9"/>
        <rFont val="Times New Roman"/>
        <family val="1"/>
      </rPr>
      <t xml:space="preserve"> Evidencias de la ejecución del Plan de Acción.</t>
    </r>
  </si>
  <si>
    <t>1.3.2 Realizar Informe de Resultados de la Implementación del 5S en el departamento.</t>
  </si>
  <si>
    <r>
      <t xml:space="preserve">1. Mirtha Soriano 
</t>
    </r>
    <r>
      <rPr>
        <sz val="9"/>
        <color theme="1"/>
        <rFont val="Times New Roman"/>
        <family val="1"/>
      </rPr>
      <t>Archivista</t>
    </r>
  </si>
  <si>
    <r>
      <rPr>
        <b/>
        <sz val="9"/>
        <rFont val="Times New Roman"/>
        <family val="1"/>
      </rPr>
      <t>DJ-1.3.2</t>
    </r>
    <r>
      <rPr>
        <sz val="9"/>
        <rFont val="Times New Roman"/>
        <family val="1"/>
      </rPr>
      <t xml:space="preserve"> Informe de Resultados de la implementación del 5S en el Departamento Jurídico.</t>
    </r>
  </si>
  <si>
    <t>2. Actualización e Implementación del Programa de Asesorias Jurídica para el pesonal de Servicios Generales de la TN.</t>
  </si>
  <si>
    <t>A. Programa para Asesoría Jurídica dirigido a el personal de Srvicios Generales.</t>
  </si>
  <si>
    <t>2.3 Implementar Programa de Asesorías Jurídico al personal de Servicios Generales de la TN.</t>
  </si>
  <si>
    <t>2.3.1  Implementar Plan de Acción para la implementación  del Programa.</t>
  </si>
  <si>
    <t>06/05/2021
Corte Trimestral</t>
  </si>
  <si>
    <t>No hay evidencia ficica porque son documentos personales y confidenciales .</t>
  </si>
  <si>
    <r>
      <rPr>
        <b/>
        <sz val="9"/>
        <rFont val="Times New Roman"/>
        <family val="1"/>
      </rPr>
      <t>DJ-2.3.1</t>
    </r>
    <r>
      <rPr>
        <sz val="9"/>
        <rFont val="Times New Roman"/>
        <family val="1"/>
      </rPr>
      <t xml:space="preserve"> Evidencias de la ejecución del Plan de Acción.</t>
    </r>
  </si>
  <si>
    <t>B. Reporte de Aseorias realizadas</t>
  </si>
  <si>
    <t>2.3.2 Realizar reportes sobre la implementación del Programa.</t>
  </si>
  <si>
    <r>
      <t xml:space="preserve">1. Mirtha Soriano 
</t>
    </r>
    <r>
      <rPr>
        <sz val="9"/>
        <color theme="1"/>
        <rFont val="Times New Roman"/>
        <family val="1"/>
      </rPr>
      <t>Archivista</t>
    </r>
    <r>
      <rPr>
        <b/>
        <sz val="9"/>
        <color theme="1"/>
        <rFont val="Times New Roman"/>
        <family val="1"/>
      </rPr>
      <t xml:space="preserve">
2. Mabel  Lopez Luna 
</t>
    </r>
    <r>
      <rPr>
        <sz val="9"/>
        <color theme="1"/>
        <rFont val="Times New Roman"/>
        <family val="1"/>
      </rPr>
      <t>Abogada</t>
    </r>
    <r>
      <rPr>
        <b/>
        <sz val="9"/>
        <color theme="1"/>
        <rFont val="Times New Roman"/>
        <family val="1"/>
      </rPr>
      <t xml:space="preserve">
</t>
    </r>
  </si>
  <si>
    <r>
      <rPr>
        <b/>
        <sz val="9"/>
        <rFont val="Times New Roman"/>
        <family val="1"/>
      </rPr>
      <t>DJ-2.3.2</t>
    </r>
    <r>
      <rPr>
        <sz val="9"/>
        <rFont val="Times New Roman"/>
        <family val="1"/>
      </rPr>
      <t xml:space="preserve"> Reportes de implementación del Programa de Asesorías Juridicas.</t>
    </r>
  </si>
  <si>
    <t>Dirección de Normas y Coordinación de Tesorerías Institucionales</t>
  </si>
  <si>
    <t>1.1 Gestionar a través de la CUT el 100% de los recursos de las instituciones que pertenecen al Gobierno Central y las Instituciones Descentralizadas y Autónomas No Financieras, para que ejecuten el gasto a través de la CUT.</t>
  </si>
  <si>
    <t>1.1.1    Implementar el SIRITE.</t>
  </si>
  <si>
    <t>1. Capacitación y Entrenamiento en el Sistema SIRITE</t>
  </si>
  <si>
    <t>1.1.3    Incorporar el 80% de los recursos líquidos de financiamientos externos a la CUT (UEPEX).</t>
  </si>
  <si>
    <t>3. Regulación y Normativa</t>
  </si>
  <si>
    <t>3.1 Regular las Tesorerías Institucionales a través de normas, procesos y procedimientos.</t>
  </si>
  <si>
    <t>3.1.1 Implementar un Sistema para medir y mejorar la gestión de Cumplimiento Normativo de las Tesorerías Institucionales.</t>
  </si>
  <si>
    <t>Meta Trimestre julio-septiembre</t>
  </si>
  <si>
    <t>2. Evaluación del Cumplimiento de las Normativas del Sistema de Tesorería a las Instituciones</t>
  </si>
  <si>
    <t>3. Evaluación del Cumplimiento de las Normativas del Sistema de Tesorería a las Instituciones</t>
  </si>
  <si>
    <t>4. Medición el Nivel de Satisfacción de Servicios a Usuarios a TN en línea</t>
  </si>
  <si>
    <r>
      <rPr>
        <b/>
        <sz val="9"/>
        <rFont val="Times New Roman"/>
        <family val="1"/>
      </rPr>
      <t>A.</t>
    </r>
    <r>
      <rPr>
        <sz val="9"/>
        <rFont val="Times New Roman"/>
        <family val="1"/>
      </rPr>
      <t xml:space="preserve"> 100% de instituciones de la muestra encuestadas en línea mediante LimeSurvey</t>
    </r>
  </si>
  <si>
    <t>1.2. Impartir Capacitaciones para implementación del Sistema SIRITE (Cajas Institucionales).</t>
  </si>
  <si>
    <r>
      <t xml:space="preserve">1.2.2  Realizar jornadas de Capacitación con las Instituciones incorporadas a la Fase II del SIRITE
</t>
    </r>
    <r>
      <rPr>
        <b/>
        <sz val="9"/>
        <rFont val="Times New Roman"/>
        <family val="1"/>
      </rPr>
      <t>(Primer Grupo: 4 instituciones)</t>
    </r>
  </si>
  <si>
    <t>1. Noemí Paulino -
Encargada de División de Tesorerías Institucionales
2. Cristian Báez - 
Analista de Tesorerías Institucionales III
3. Equipo SIRITE</t>
  </si>
  <si>
    <t>Este producto fue eliminado, por la condiciòn sanitaria que tenemos, se remitió el correo con dicha información,  validar que el trimestre anterior no aparece este producto, porque fue elimiado.</t>
  </si>
  <si>
    <r>
      <t xml:space="preserve">-DNyATI-1.2.2.A   </t>
    </r>
    <r>
      <rPr>
        <sz val="9"/>
        <rFont val="Times New Roman"/>
        <family val="1"/>
      </rPr>
      <t xml:space="preserve">Registro de Participantes de las Capacitaciones Ejecutadas. 
</t>
    </r>
    <r>
      <rPr>
        <b/>
        <sz val="9"/>
        <rFont val="Times New Roman"/>
        <family val="1"/>
      </rPr>
      <t xml:space="preserve">-DNyCTI-1.2.2.B  </t>
    </r>
    <r>
      <rPr>
        <sz val="9"/>
        <rFont val="Times New Roman"/>
        <family val="1"/>
      </rPr>
      <t xml:space="preserve"> Fotos de Capacitaciones Ejecutadas. </t>
    </r>
  </si>
  <si>
    <r>
      <t xml:space="preserve">1.2.3  Realizar jornadas de Capacitación con las Instituciones incorporadas a la Fase II del SIRITE
</t>
    </r>
    <r>
      <rPr>
        <b/>
        <sz val="9"/>
        <rFont val="Times New Roman"/>
        <family val="1"/>
      </rPr>
      <t>(Segundo Grupo: 4 instituciones)</t>
    </r>
  </si>
  <si>
    <r>
      <t xml:space="preserve">-DNyATI-1.2.3.A   </t>
    </r>
    <r>
      <rPr>
        <sz val="9"/>
        <rFont val="Times New Roman"/>
        <family val="1"/>
      </rPr>
      <t xml:space="preserve">Registro de Participantes de las Capacitaciones Ejecutadas. 
</t>
    </r>
    <r>
      <rPr>
        <b/>
        <sz val="9"/>
        <rFont val="Times New Roman"/>
        <family val="1"/>
      </rPr>
      <t xml:space="preserve">-DNyATI-1.2.1.B  </t>
    </r>
    <r>
      <rPr>
        <sz val="9"/>
        <rFont val="Times New Roman"/>
        <family val="1"/>
      </rPr>
      <t xml:space="preserve"> Fotos de Capacitaciones Ejecutadas. </t>
    </r>
  </si>
  <si>
    <t>3.2 Evaluar nivel de satisfacción de las instituciones que reciben asistencia</t>
  </si>
  <si>
    <t>3.2.1 Aplicar la encuesta del nivel de satisfacción de las instituciones.</t>
  </si>
  <si>
    <t>La encuesta se envió el 01 de julio solo se generaron 7 respuestas. La encuesta está publicada hasta agosto 2021.</t>
  </si>
  <si>
    <r>
      <rPr>
        <b/>
        <sz val="9"/>
        <color theme="1"/>
        <rFont val="Times New Roman"/>
        <family val="1"/>
      </rPr>
      <t>-DNyATI-3.2.1.A</t>
    </r>
    <r>
      <rPr>
        <sz val="9"/>
        <color theme="1"/>
        <rFont val="Times New Roman"/>
        <family val="1"/>
      </rPr>
      <t xml:space="preserve">  Formularios de encuestas por instrucciones completados</t>
    </r>
  </si>
  <si>
    <r>
      <rPr>
        <b/>
        <sz val="9"/>
        <rFont val="Times New Roman"/>
        <family val="1"/>
      </rPr>
      <t>A.</t>
    </r>
    <r>
      <rPr>
        <sz val="9"/>
        <rFont val="Times New Roman"/>
        <family val="1"/>
      </rPr>
      <t xml:space="preserve"> Actualizados los datos de 85 instituciones en el SATI.
</t>
    </r>
    <r>
      <rPr>
        <b/>
        <sz val="9"/>
        <rFont val="Times New Roman"/>
        <family val="1"/>
      </rPr>
      <t>B.</t>
    </r>
    <r>
      <rPr>
        <sz val="9"/>
        <rFont val="Times New Roman"/>
        <family val="1"/>
      </rPr>
      <t xml:space="preserve"> Registradas en el SATI </t>
    </r>
    <r>
      <rPr>
        <b/>
        <sz val="9"/>
        <rFont val="Times New Roman"/>
        <family val="1"/>
      </rPr>
      <t>80 nuevas</t>
    </r>
    <r>
      <rPr>
        <sz val="9"/>
        <rFont val="Times New Roman"/>
        <family val="1"/>
      </rPr>
      <t xml:space="preserve"> instituciones.</t>
    </r>
  </si>
  <si>
    <t>2.1 Evaluar el nivel de cumplimiento de las instituciones respecto a las normatidas emitidas por Tesorería Nacional</t>
  </si>
  <si>
    <t>2.1.1 Realizar plan de evaluación del cumplimiento de las normativas en las instituciones.</t>
  </si>
  <si>
    <r>
      <rPr>
        <b/>
        <sz val="9"/>
        <rFont val="Times New Roman"/>
        <family val="1"/>
      </rPr>
      <t>1. Encargada de División de Normas y Procedimientos</t>
    </r>
    <r>
      <rPr>
        <sz val="9"/>
        <rFont val="Times New Roman"/>
        <family val="1"/>
      </rPr>
      <t xml:space="preserve">
2. </t>
    </r>
    <r>
      <rPr>
        <b/>
        <sz val="9"/>
        <rFont val="Times New Roman"/>
        <family val="1"/>
      </rPr>
      <t>Noelia Martínez -</t>
    </r>
    <r>
      <rPr>
        <sz val="9"/>
        <rFont val="Times New Roman"/>
        <family val="1"/>
      </rPr>
      <t xml:space="preserve">   Analista de  Normas y Procedimientos I</t>
    </r>
  </si>
  <si>
    <t xml:space="preserve">La operación 2.1.3 no debe ser tomada en cuenta para este trimestre, pues la misma debe esperar finalizar la operación anterior debido a un cambio en el método de evaluación por la situación sanitaria actual. </t>
  </si>
  <si>
    <r>
      <rPr>
        <b/>
        <sz val="9"/>
        <color theme="1"/>
        <rFont val="Times New Roman"/>
        <family val="1"/>
      </rPr>
      <t>-DNyATI-2.1.1.A</t>
    </r>
    <r>
      <rPr>
        <sz val="9"/>
        <color theme="1"/>
        <rFont val="Times New Roman"/>
        <family val="1"/>
      </rPr>
      <t xml:space="preserve">  Plan de evaluación del cumplimiento de las normativas en las instituciones</t>
    </r>
  </si>
  <si>
    <t>2.1.2 Evaluar el cumplimiento de las normativas, instructivos y procedimientos por parte de las Tesorerías Institucionales.</t>
  </si>
  <si>
    <r>
      <rPr>
        <b/>
        <sz val="9"/>
        <color theme="1"/>
        <rFont val="Times New Roman"/>
        <family val="1"/>
      </rPr>
      <t xml:space="preserve">-DNyATI-2.1.2.A </t>
    </r>
    <r>
      <rPr>
        <sz val="9"/>
        <color theme="1"/>
        <rFont val="Times New Roman"/>
        <family val="1"/>
      </rPr>
      <t xml:space="preserve"> Formularios de evaluación completados por institución</t>
    </r>
  </si>
  <si>
    <t>2.1.3 Procesar los resultados obtenidos en la evaluación de cumplimiento.</t>
  </si>
  <si>
    <r>
      <rPr>
        <b/>
        <sz val="9"/>
        <color theme="1"/>
        <rFont val="Times New Roman"/>
        <family val="1"/>
      </rPr>
      <t xml:space="preserve">-DNyATI-2.1.3.A </t>
    </r>
    <r>
      <rPr>
        <sz val="9"/>
        <color theme="1"/>
        <rFont val="Times New Roman"/>
        <family val="1"/>
      </rPr>
      <t>Archivo con informaciones compiladas y resultados procesados</t>
    </r>
  </si>
  <si>
    <t>3. Medición el Nivel de Satisfacción de Servicios a Usuarios a TN en línea</t>
  </si>
  <si>
    <t>3.2.2 Procesar los resultados obtenidos.</t>
  </si>
  <si>
    <r>
      <rPr>
        <b/>
        <sz val="9"/>
        <color theme="1"/>
        <rFont val="Times New Roman"/>
        <family val="1"/>
      </rPr>
      <t>-DNyATI-3.2.2.A</t>
    </r>
    <r>
      <rPr>
        <sz val="9"/>
        <color theme="1"/>
        <rFont val="Times New Roman"/>
        <family val="1"/>
      </rPr>
      <t xml:space="preserve">    Archivo con informaciones compiladas y resultados procesados</t>
    </r>
  </si>
  <si>
    <t xml:space="preserve">3.3  Preparar Informe de Encuesta de Satisfacción de Servicios. </t>
  </si>
  <si>
    <t xml:space="preserve">3.3.1 Elaborar Borrador de Informe de Encuesta de Satisfacción de Servicios. </t>
  </si>
  <si>
    <r>
      <rPr>
        <b/>
        <sz val="9"/>
        <color theme="1"/>
        <rFont val="Times New Roman"/>
        <family val="1"/>
      </rPr>
      <t>-DNyATI-3.3.1</t>
    </r>
    <r>
      <rPr>
        <sz val="9"/>
        <color theme="1"/>
        <rFont val="Times New Roman"/>
        <family val="1"/>
      </rPr>
      <t xml:space="preserve"> Borrador de Informe de Encuesta </t>
    </r>
  </si>
  <si>
    <t>4. Actualización del Sistema de Atención a las Tesorerías Institucionales (SATI)</t>
  </si>
  <si>
    <t>4.2 Realizar el registro de información actualizada de las instituciones en el SATI.</t>
  </si>
  <si>
    <t>4.2.4 Realizar registro de los datos de 80 nuevas instituciones al SATI.</t>
  </si>
  <si>
    <t>1. Noemí Paulino-     Encargada de División de Tesorerías Institucionales
2. Cristian Báez-           Analista de Tesorerías Institucionales III
3. Arleny Pagán -          Analista de Tesorerías Institucionales II</t>
  </si>
  <si>
    <r>
      <rPr>
        <b/>
        <sz val="9"/>
        <color theme="1"/>
        <rFont val="Times New Roman"/>
        <family val="1"/>
      </rPr>
      <t>-DNyATI-4.2.4.A</t>
    </r>
    <r>
      <rPr>
        <sz val="9"/>
        <color theme="1"/>
        <rFont val="Times New Roman"/>
        <family val="1"/>
      </rPr>
      <t xml:space="preserve"> Listado de  nuevas instituciones registradas en el SATI
</t>
    </r>
    <r>
      <rPr>
        <b/>
        <sz val="9"/>
        <color theme="1"/>
        <rFont val="Times New Roman"/>
        <family val="1"/>
      </rPr>
      <t>-DNyATI-4.2.4.B</t>
    </r>
    <r>
      <rPr>
        <sz val="9"/>
        <color theme="1"/>
        <rFont val="Times New Roman"/>
        <family val="1"/>
      </rPr>
      <t xml:space="preserve"> Printscreen de nuevas instituciones registradas en el SATI</t>
    </r>
  </si>
  <si>
    <t>Departamento de Planificación y Desarrollo</t>
  </si>
  <si>
    <t>1. Documentación y Mejora de Procesos</t>
  </si>
  <si>
    <r>
      <t xml:space="preserve">A. Revisados, actualizados y aprobados los procesos y procedimientos correspondientes a:
</t>
    </r>
    <r>
      <rPr>
        <sz val="9"/>
        <color theme="1"/>
        <rFont val="Times New Roman"/>
        <family val="1"/>
      </rPr>
      <t xml:space="preserve">
- Captación y Control de Ingresos
- Gestión de Pagos</t>
    </r>
    <r>
      <rPr>
        <sz val="9"/>
        <rFont val="Times New Roman"/>
        <family val="1"/>
      </rPr>
      <t xml:space="preserve">
- Rectoria del sistema deTesoreria
- Planeación Estrategica</t>
    </r>
  </si>
  <si>
    <r>
      <t xml:space="preserve">1.1 Revisar y actualizar los procesos y procedimientos concernientes a </t>
    </r>
    <r>
      <rPr>
        <b/>
        <sz val="9"/>
        <rFont val="Times New Roman"/>
        <family val="1"/>
      </rPr>
      <t xml:space="preserve">Gestión de Cuentas </t>
    </r>
    <r>
      <rPr>
        <sz val="9"/>
        <rFont val="Times New Roman"/>
        <family val="1"/>
      </rPr>
      <t>con partes interesadas.</t>
    </r>
  </si>
  <si>
    <r>
      <t xml:space="preserve">1.1.1 Validar y aprobar  Procesos y Procedimientos de </t>
    </r>
    <r>
      <rPr>
        <b/>
        <sz val="9"/>
        <rFont val="Times New Roman"/>
        <family val="1"/>
      </rPr>
      <t>Gestión de Cuentas</t>
    </r>
  </si>
  <si>
    <r>
      <t xml:space="preserve">1. Nicauris Guzmán-
</t>
    </r>
    <r>
      <rPr>
        <sz val="9"/>
        <color theme="1"/>
        <rFont val="Times New Roman"/>
        <family val="1"/>
      </rPr>
      <t xml:space="preserve">Encargada Div. Desarrollo Institucional y Gestión de Calidad
</t>
    </r>
    <r>
      <rPr>
        <b/>
        <sz val="9"/>
        <color theme="1"/>
        <rFont val="Times New Roman"/>
        <family val="1"/>
      </rPr>
      <t xml:space="preserve">2. Loraine Guzmán - </t>
    </r>
    <r>
      <rPr>
        <sz val="9"/>
        <color theme="1"/>
        <rFont val="Times New Roman"/>
        <family val="1"/>
      </rPr>
      <t xml:space="preserve">
Analista de Desarrollo Organizacional y Gestión de Calidad</t>
    </r>
  </si>
  <si>
    <r>
      <rPr>
        <b/>
        <sz val="9"/>
        <color theme="1"/>
        <rFont val="Times New Roman"/>
        <family val="1"/>
      </rPr>
      <t>DPyD-1.1.1.A</t>
    </r>
    <r>
      <rPr>
        <sz val="9"/>
        <color theme="1"/>
        <rFont val="Times New Roman"/>
        <family val="1"/>
      </rPr>
      <t xml:space="preserve"> Procedimientos actualizados y aprobados.</t>
    </r>
  </si>
  <si>
    <r>
      <t xml:space="preserve">1.3 Revisar y actualizar los procesos y procedimientos concernientes a </t>
    </r>
    <r>
      <rPr>
        <b/>
        <sz val="9"/>
        <rFont val="Times New Roman"/>
        <family val="1"/>
      </rPr>
      <t>Rectoria del Sistema de Tesoreria</t>
    </r>
    <r>
      <rPr>
        <sz val="9"/>
        <rFont val="Times New Roman"/>
        <family val="1"/>
      </rPr>
      <t>.</t>
    </r>
  </si>
  <si>
    <t>1.3.2 Ejecutar Plan de Trabajo para la revisión y actualización de procesos.</t>
  </si>
  <si>
    <r>
      <t xml:space="preserve">1. Ysaury Romero 
</t>
    </r>
    <r>
      <rPr>
        <sz val="9"/>
        <color theme="1"/>
        <rFont val="Times New Roman"/>
        <family val="1"/>
      </rPr>
      <t xml:space="preserve">Encargado Div. Desarrollo Institucional y Gestión de Calidad
</t>
    </r>
    <r>
      <rPr>
        <b/>
        <sz val="9"/>
        <color theme="1"/>
        <rFont val="Times New Roman"/>
        <family val="1"/>
      </rPr>
      <t xml:space="preserve">2. Licelot Abreu - </t>
    </r>
    <r>
      <rPr>
        <sz val="9"/>
        <color theme="1"/>
        <rFont val="Times New Roman"/>
        <family val="1"/>
      </rPr>
      <t xml:space="preserve">
Analista de Desarrollo Organizacional y Gestión de Calidad</t>
    </r>
  </si>
  <si>
    <t xml:space="preserve">Se están realizando levantamiento con las áreas para clasificar los documentos y actualizarlos de acuerdo a su vigencia. </t>
  </si>
  <si>
    <r>
      <t xml:space="preserve">DPyD-1.3.1.A </t>
    </r>
    <r>
      <rPr>
        <sz val="9"/>
        <color theme="1"/>
        <rFont val="Times New Roman"/>
        <family val="1"/>
      </rPr>
      <t xml:space="preserve">Fichas de Procesos
</t>
    </r>
    <r>
      <rPr>
        <b/>
        <sz val="9"/>
        <color theme="1"/>
        <rFont val="Times New Roman"/>
        <family val="1"/>
      </rPr>
      <t xml:space="preserve">DPyD-1.3.2.B </t>
    </r>
    <r>
      <rPr>
        <sz val="9"/>
        <color theme="1"/>
        <rFont val="Times New Roman"/>
        <family val="1"/>
      </rPr>
      <t>Procedimientos actualizados y aprobados</t>
    </r>
  </si>
  <si>
    <t>1.1.1 Ejecutar Plan de Trabajo para la revisión y actualización de procesos.</t>
  </si>
  <si>
    <r>
      <t xml:space="preserve">DPyD-1.1.2.A </t>
    </r>
    <r>
      <rPr>
        <sz val="10"/>
        <color theme="1"/>
        <rFont val="Times New Roman"/>
        <family val="1"/>
      </rPr>
      <t xml:space="preserve">Fichas de Procesos
</t>
    </r>
    <r>
      <rPr>
        <b/>
        <sz val="10"/>
        <color theme="1"/>
        <rFont val="Times New Roman"/>
        <family val="1"/>
      </rPr>
      <t xml:space="preserve">DPyD-1.1.2.B </t>
    </r>
    <r>
      <rPr>
        <sz val="10"/>
        <color theme="1"/>
        <rFont val="Times New Roman"/>
        <family val="1"/>
      </rPr>
      <t>Procedimientos actualizados y aprobados</t>
    </r>
  </si>
  <si>
    <t>1.2.1 Ejecutar Plan de Trabajo para la revisión y actualización de procesos.</t>
  </si>
  <si>
    <r>
      <t xml:space="preserve">DPyD-1.2.1.A </t>
    </r>
    <r>
      <rPr>
        <sz val="10"/>
        <color theme="1"/>
        <rFont val="Times New Roman"/>
        <family val="1"/>
      </rPr>
      <t xml:space="preserve">Fichas de Procesos
</t>
    </r>
    <r>
      <rPr>
        <b/>
        <sz val="10"/>
        <color theme="1"/>
        <rFont val="Times New Roman"/>
        <family val="1"/>
      </rPr>
      <t xml:space="preserve">DPyD-1.2.2.B </t>
    </r>
    <r>
      <rPr>
        <sz val="10"/>
        <color theme="1"/>
        <rFont val="Times New Roman"/>
        <family val="1"/>
      </rPr>
      <t>Procedimientos actualizados y aprobados</t>
    </r>
  </si>
  <si>
    <t>2. Medición del Nivel de Servicio de las Unidades de Apoyo de la TN</t>
  </si>
  <si>
    <r>
      <rPr>
        <b/>
        <sz val="9"/>
        <color theme="1"/>
        <rFont val="Times New Roman"/>
        <family val="1"/>
      </rPr>
      <t>A.</t>
    </r>
    <r>
      <rPr>
        <sz val="9"/>
        <color theme="1"/>
        <rFont val="Times New Roman"/>
        <family val="1"/>
      </rPr>
      <t xml:space="preserve"> Encuestas diseñadas y aplicadas, así como los Planes de Mejora desarrollado y monitoreado sobre los siguientes servicios:
-Gestión de la División de Comunicación
- Tecnología de Información y Comunicación
- Gestión Administrativa y Financiera
- Gestión de Recursos Humanos
- Comunicación Institucional</t>
    </r>
  </si>
  <si>
    <r>
      <t xml:space="preserve">2.1 Medir el Nivel de Satisfacción de los servidores de la Tesorería Nacional con los servicios ofrecido por la </t>
    </r>
    <r>
      <rPr>
        <b/>
        <sz val="9"/>
        <color theme="1"/>
        <rFont val="Times New Roman"/>
        <family val="1"/>
      </rPr>
      <t>División de Comunicaciones.</t>
    </r>
  </si>
  <si>
    <t>2.1.7 Dar seguimiento a la ejecución del Plan de Acción.</t>
  </si>
  <si>
    <t>31/03/2021
Corte Mensual</t>
  </si>
  <si>
    <t>31/12/2021
Corte Mensual</t>
  </si>
  <si>
    <r>
      <rPr>
        <b/>
        <sz val="9"/>
        <rFont val="Times New Roman"/>
        <family val="1"/>
      </rPr>
      <t xml:space="preserve">1. Yaina Contreras - </t>
    </r>
    <r>
      <rPr>
        <sz val="9"/>
        <rFont val="Times New Roman"/>
        <family val="1"/>
      </rPr>
      <t xml:space="preserve">
Analista de Desarrollo Organizacional y Gestión de Calidad</t>
    </r>
  </si>
  <si>
    <t>Reprogramadas para el año 2022</t>
  </si>
  <si>
    <r>
      <rPr>
        <b/>
        <sz val="9"/>
        <color theme="1"/>
        <rFont val="Times New Roman"/>
        <family val="1"/>
      </rPr>
      <t>DPyD-2.1.7.A</t>
    </r>
    <r>
      <rPr>
        <sz val="9"/>
        <color theme="1"/>
        <rFont val="Times New Roman"/>
        <family val="1"/>
      </rPr>
      <t xml:space="preserve">  Reporte de Seguimiento al Plan de Acción de Mejoras.</t>
    </r>
  </si>
  <si>
    <t>2.2.2 Aplicar encuesta de satisfacción.</t>
  </si>
  <si>
    <r>
      <rPr>
        <b/>
        <sz val="9"/>
        <color theme="1"/>
        <rFont val="Times New Roman"/>
        <family val="1"/>
      </rPr>
      <t>DPyD-2.2.2.A</t>
    </r>
    <r>
      <rPr>
        <sz val="9"/>
        <color theme="1"/>
        <rFont val="Times New Roman"/>
        <family val="1"/>
      </rPr>
      <t xml:space="preserve"> Reportes del Sistema sobre la aplicación de la encuesta.</t>
    </r>
  </si>
  <si>
    <t>2.2.3 Preparar informe de resultados a partir de la aplicación de la encuesta</t>
  </si>
  <si>
    <r>
      <rPr>
        <b/>
        <sz val="9"/>
        <color theme="1"/>
        <rFont val="Times New Roman"/>
        <family val="1"/>
      </rPr>
      <t xml:space="preserve">DPyD-2.2.2.A </t>
    </r>
    <r>
      <rPr>
        <sz val="9"/>
        <color theme="1"/>
        <rFont val="Times New Roman"/>
        <family val="1"/>
      </rPr>
      <t xml:space="preserve"> Informe de resultados a partir de la aplicación de la encuesta</t>
    </r>
  </si>
  <si>
    <t>2.2.4 Validar y aprobar  informe de resultados a partir de la aplicación de la encuesta</t>
  </si>
  <si>
    <r>
      <rPr>
        <b/>
        <sz val="9"/>
        <rFont val="Times New Roman"/>
        <family val="1"/>
      </rPr>
      <t xml:space="preserve">1. Ysaury Romero 
</t>
    </r>
    <r>
      <rPr>
        <sz val="9"/>
        <rFont val="Times New Roman"/>
        <family val="1"/>
      </rPr>
      <t xml:space="preserve">Encargado Div. Desarrollo Institucional y Gestión de Calidad
</t>
    </r>
    <r>
      <rPr>
        <b/>
        <sz val="9"/>
        <rFont val="Times New Roman"/>
        <family val="1"/>
      </rPr>
      <t xml:space="preserve">2. Patricia Del Castillo - </t>
    </r>
    <r>
      <rPr>
        <sz val="9"/>
        <rFont val="Times New Roman"/>
        <family val="1"/>
      </rPr>
      <t xml:space="preserve">
Encargada del Departamento de Planificación y Desarrollo </t>
    </r>
  </si>
  <si>
    <r>
      <rPr>
        <b/>
        <sz val="9"/>
        <color theme="1"/>
        <rFont val="Times New Roman"/>
        <family val="1"/>
      </rPr>
      <t>DPyD-2.2.4.A</t>
    </r>
    <r>
      <rPr>
        <sz val="9"/>
        <color theme="1"/>
        <rFont val="Times New Roman"/>
        <family val="1"/>
      </rPr>
      <t xml:space="preserve">  Informe de resultados a partir de la aplicación de la encuesta aprobado.</t>
    </r>
  </si>
  <si>
    <t>2.2.5 Acompañar al Departamento de Tecnología de la Información, en la Preparación del Plan de Acción a partir de los resultados obtenidos</t>
  </si>
  <si>
    <r>
      <rPr>
        <b/>
        <sz val="9"/>
        <rFont val="Times New Roman"/>
        <family val="1"/>
      </rPr>
      <t xml:space="preserve">1. Yaina Contreras - </t>
    </r>
    <r>
      <rPr>
        <sz val="9"/>
        <rFont val="Times New Roman"/>
        <family val="1"/>
      </rPr>
      <t xml:space="preserve">
Analista de Desarrollo Organizacional y Gestión de Calidad</t>
    </r>
    <r>
      <rPr>
        <b/>
        <sz val="9"/>
        <rFont val="Times New Roman"/>
        <family val="1"/>
      </rPr>
      <t xml:space="preserve">
2. Ysaury Romero  
</t>
    </r>
    <r>
      <rPr>
        <sz val="9"/>
        <rFont val="Times New Roman"/>
        <family val="1"/>
      </rPr>
      <t>Encargado Div. Desarrollo Institucional y Gestión de Calidad</t>
    </r>
  </si>
  <si>
    <r>
      <rPr>
        <b/>
        <sz val="9"/>
        <color theme="1"/>
        <rFont val="Times New Roman"/>
        <family val="1"/>
      </rPr>
      <t xml:space="preserve">DPyD-2.2.5.A </t>
    </r>
    <r>
      <rPr>
        <sz val="9"/>
        <color theme="1"/>
        <rFont val="Times New Roman"/>
        <family val="1"/>
      </rPr>
      <t xml:space="preserve"> Plan de Acción de Mejoras.</t>
    </r>
  </si>
  <si>
    <t>2.2.6 Publicar los resultados obtenidos a partir de la aplicación de la encuesta</t>
  </si>
  <si>
    <r>
      <rPr>
        <b/>
        <sz val="9"/>
        <rFont val="Times New Roman"/>
        <family val="1"/>
      </rPr>
      <t>1. Encargada Div. Comunicaciones</t>
    </r>
    <r>
      <rPr>
        <sz val="9"/>
        <rFont val="Times New Roman"/>
        <family val="1"/>
      </rPr>
      <t xml:space="preserve">
</t>
    </r>
    <r>
      <rPr>
        <b/>
        <sz val="9"/>
        <rFont val="Times New Roman"/>
        <family val="1"/>
      </rPr>
      <t>2. Ysaury Romero  
E</t>
    </r>
    <r>
      <rPr>
        <sz val="9"/>
        <rFont val="Times New Roman"/>
        <family val="1"/>
      </rPr>
      <t>ncargado Div. Desarrollo Institucional y Gestión de Calidad</t>
    </r>
  </si>
  <si>
    <r>
      <rPr>
        <b/>
        <sz val="9"/>
        <color theme="1"/>
        <rFont val="Times New Roman"/>
        <family val="1"/>
      </rPr>
      <t>DPyD-2.2.6.A</t>
    </r>
    <r>
      <rPr>
        <sz val="9"/>
        <color theme="1"/>
        <rFont val="Times New Roman"/>
        <family val="1"/>
      </rPr>
      <t xml:space="preserve">  Correo Electrónico sobre la publicación de los resultados de la encuesta</t>
    </r>
  </si>
  <si>
    <t>2.2.7 Dar seguimiento a la ejecución del Plan de Acción.</t>
  </si>
  <si>
    <t>06/08/2021
Corte Mensual</t>
  </si>
  <si>
    <r>
      <rPr>
        <b/>
        <sz val="9"/>
        <color theme="1"/>
        <rFont val="Times New Roman"/>
        <family val="1"/>
      </rPr>
      <t xml:space="preserve">DPyD-2.2.7.A </t>
    </r>
    <r>
      <rPr>
        <sz val="9"/>
        <color theme="1"/>
        <rFont val="Times New Roman"/>
        <family val="1"/>
      </rPr>
      <t xml:space="preserve"> Reporte de Seguimiento al Plan de Acción de Mejoras.</t>
    </r>
  </si>
  <si>
    <t>2.3.1 Diseñar encuesta para medir el Nivel de Satisfacción</t>
  </si>
  <si>
    <r>
      <rPr>
        <b/>
        <sz val="9"/>
        <color theme="1"/>
        <rFont val="Times New Roman"/>
        <family val="1"/>
      </rPr>
      <t>DPyD-2.3.1.A</t>
    </r>
    <r>
      <rPr>
        <sz val="9"/>
        <color theme="1"/>
        <rFont val="Times New Roman"/>
        <family val="1"/>
      </rPr>
      <t xml:space="preserve">   Encuesta diseñada.</t>
    </r>
  </si>
  <si>
    <t>2.3.2 Aplicar encuesta de satisfacción.</t>
  </si>
  <si>
    <r>
      <rPr>
        <b/>
        <sz val="9"/>
        <color theme="1"/>
        <rFont val="Times New Roman"/>
        <family val="1"/>
      </rPr>
      <t>DPyD-2.3.2.A</t>
    </r>
    <r>
      <rPr>
        <sz val="9"/>
        <color theme="1"/>
        <rFont val="Times New Roman"/>
        <family val="1"/>
      </rPr>
      <t xml:space="preserve"> Reportes del Sistema sobre la aplicación de la encuesta.</t>
    </r>
  </si>
  <si>
    <t>2.3.3 Preparar informe de resultados a partir de la aplicación de la encuesta</t>
  </si>
  <si>
    <r>
      <rPr>
        <b/>
        <sz val="9"/>
        <color theme="1"/>
        <rFont val="Times New Roman"/>
        <family val="1"/>
      </rPr>
      <t>DPyD-2.3.3.A</t>
    </r>
    <r>
      <rPr>
        <sz val="9"/>
        <color theme="1"/>
        <rFont val="Times New Roman"/>
        <family val="1"/>
      </rPr>
      <t xml:space="preserve">  Informe de resultados a partir de la aplicación de la encuesta</t>
    </r>
  </si>
  <si>
    <t>2.3.4 Validar y aprobar  informe de resultados a partir de la aplicación de la encuesta</t>
  </si>
  <si>
    <r>
      <rPr>
        <b/>
        <sz val="9"/>
        <rFont val="Times New Roman"/>
        <family val="1"/>
      </rPr>
      <t xml:space="preserve">1. Patricia Del Castillo - 
</t>
    </r>
    <r>
      <rPr>
        <sz val="9"/>
        <rFont val="Times New Roman"/>
        <family val="1"/>
      </rPr>
      <t xml:space="preserve">Encargada del Departamento de Planificación y Desarrollo </t>
    </r>
    <r>
      <rPr>
        <b/>
        <sz val="9"/>
        <rFont val="Times New Roman"/>
        <family val="1"/>
      </rPr>
      <t xml:space="preserve">
2. Ysaury Romero 
</t>
    </r>
    <r>
      <rPr>
        <sz val="9"/>
        <rFont val="Times New Roman"/>
        <family val="1"/>
      </rPr>
      <t>Encargado Div. Desarrollo Institucional y Gestión de Calidad</t>
    </r>
  </si>
  <si>
    <r>
      <rPr>
        <b/>
        <sz val="9"/>
        <color theme="1"/>
        <rFont val="Times New Roman"/>
        <family val="1"/>
      </rPr>
      <t>DPyD-2.3.4.A</t>
    </r>
    <r>
      <rPr>
        <sz val="9"/>
        <color theme="1"/>
        <rFont val="Times New Roman"/>
        <family val="1"/>
      </rPr>
      <t xml:space="preserve">  Informe de resultados a partir de la aplicación de la encuesta aprobado.</t>
    </r>
  </si>
  <si>
    <t>2.3.5 Acompañar a la Dirección Adm. y Financiera en la elaboración del  Plan de Acción a partir de los resultados obtenidos</t>
  </si>
  <si>
    <r>
      <rPr>
        <b/>
        <sz val="9"/>
        <color theme="1"/>
        <rFont val="Times New Roman"/>
        <family val="1"/>
      </rPr>
      <t>DPyD-2.3.5.A</t>
    </r>
    <r>
      <rPr>
        <sz val="9"/>
        <color theme="1"/>
        <rFont val="Times New Roman"/>
        <family val="1"/>
      </rPr>
      <t xml:space="preserve">  Plan de Acción de Mejoras.</t>
    </r>
  </si>
  <si>
    <t xml:space="preserve">6.3 Actualizar Plan de Acción de Mejora NOBACI </t>
  </si>
  <si>
    <t>6.3.1 Realizar nuevo Autodiagnóstico NOBACI 2020.</t>
  </si>
  <si>
    <r>
      <t xml:space="preserve">1. Verónica Sánchez - 
</t>
    </r>
    <r>
      <rPr>
        <sz val="9"/>
        <color theme="1"/>
        <rFont val="Times New Roman"/>
        <family val="1"/>
      </rPr>
      <t xml:space="preserve">Encargado Div. Formulación, Monitoreo y Evaluación de Planes, Programas y Proyectos
</t>
    </r>
    <r>
      <rPr>
        <b/>
        <sz val="9"/>
        <color theme="1"/>
        <rFont val="Times New Roman"/>
        <family val="1"/>
      </rPr>
      <t xml:space="preserve">2. </t>
    </r>
    <r>
      <rPr>
        <b/>
        <sz val="9"/>
        <color theme="1"/>
        <rFont val="Times New Roman"/>
        <family val="1"/>
      </rPr>
      <t>Julisa León</t>
    </r>
    <r>
      <rPr>
        <sz val="9"/>
        <color theme="1"/>
        <rFont val="Times New Roman"/>
        <family val="1"/>
      </rPr>
      <t xml:space="preserve">
Analista de Planificación Institucional</t>
    </r>
  </si>
  <si>
    <r>
      <rPr>
        <b/>
        <sz val="9"/>
        <color theme="1"/>
        <rFont val="Times New Roman"/>
        <family val="1"/>
      </rPr>
      <t>DPyD-6.3.1.A</t>
    </r>
    <r>
      <rPr>
        <sz val="9"/>
        <color theme="1"/>
        <rFont val="Times New Roman"/>
        <family val="1"/>
      </rPr>
      <t xml:space="preserve"> Autodiagnóstico NOBACI 2020 elaborado.</t>
    </r>
  </si>
  <si>
    <t>6.3.2 Elaborar nuevo Plan de Acción de Mejora NOBACI 2020.</t>
  </si>
  <si>
    <r>
      <rPr>
        <b/>
        <sz val="9"/>
        <color theme="1"/>
        <rFont val="Times New Roman"/>
        <family val="1"/>
      </rPr>
      <t>DPyD-6.3.2.A</t>
    </r>
    <r>
      <rPr>
        <sz val="9"/>
        <color theme="1"/>
        <rFont val="Times New Roman"/>
        <family val="1"/>
      </rPr>
      <t xml:space="preserve"> Plan de Acción de Mejora NOBACI 2020 elaborado.</t>
    </r>
  </si>
  <si>
    <t>7.  Formulación del Plan Operativo Anual 2021</t>
  </si>
  <si>
    <t>7.1   Ejecutar sesiones de trabajo para levantamiento de de Matrices de Balance de Iniciativas Estratégicas  POA 2021</t>
  </si>
  <si>
    <t>7.1.1 Coordinar sesiones de trabajo para  levantamiento de Matrices de Balance de Iniciativas Estratégicas</t>
  </si>
  <si>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r>
      <rPr>
        <b/>
        <sz val="9"/>
        <color theme="1"/>
        <rFont val="Times New Roman"/>
        <family val="1"/>
      </rPr>
      <t xml:space="preserve">
3. Julisa León - 
</t>
    </r>
    <r>
      <rPr>
        <sz val="9"/>
        <color theme="1"/>
        <rFont val="Times New Roman"/>
        <family val="1"/>
      </rPr>
      <t>Analista de Planificación Institucional</t>
    </r>
  </si>
  <si>
    <r>
      <rPr>
        <b/>
        <sz val="9"/>
        <color theme="1"/>
        <rFont val="Times New Roman"/>
        <family val="1"/>
      </rPr>
      <t>DPyD-6.1.1.A</t>
    </r>
    <r>
      <rPr>
        <sz val="9"/>
        <color theme="1"/>
        <rFont val="Times New Roman"/>
        <family val="1"/>
      </rPr>
      <t xml:space="preserve"> Cronograma de Trabajo para levantar Matrices de Balance Estratégico</t>
    </r>
  </si>
  <si>
    <t>7.1.2 Elaborar presentación y material de referencia para participantes de sesiones.</t>
  </si>
  <si>
    <r>
      <t xml:space="preserve">1. Consultora Externa
2. Rayner Castillo - 
</t>
    </r>
    <r>
      <rPr>
        <sz val="9"/>
        <color theme="1"/>
        <rFont val="Times New Roman"/>
        <family val="1"/>
      </rPr>
      <t>Encargado del Departamento de Planificación y Desarrollo</t>
    </r>
    <r>
      <rPr>
        <b/>
        <sz val="9"/>
        <color theme="1"/>
        <rFont val="Times New Roman"/>
        <family val="1"/>
      </rPr>
      <t/>
    </r>
  </si>
  <si>
    <r>
      <rPr>
        <b/>
        <sz val="9"/>
        <color theme="1"/>
        <rFont val="Times New Roman"/>
        <family val="1"/>
      </rPr>
      <t>DPyD-6.1.2.A</t>
    </r>
    <r>
      <rPr>
        <sz val="9"/>
        <color theme="1"/>
        <rFont val="Times New Roman"/>
        <family val="1"/>
      </rPr>
      <t xml:space="preserve"> Registro de Participantes.</t>
    </r>
  </si>
  <si>
    <t>7.1.3 Ejecutar sesiones de trabajo para llenado preliminar de Matrices de Balance de Iniciativas Estratégicas POA 2021..</t>
  </si>
  <si>
    <r>
      <rPr>
        <b/>
        <sz val="9"/>
        <color theme="1"/>
        <rFont val="Times New Roman"/>
        <family val="1"/>
      </rPr>
      <t>DPyD-6.1.3.A</t>
    </r>
    <r>
      <rPr>
        <sz val="9"/>
        <color theme="1"/>
        <rFont val="Times New Roman"/>
        <family val="1"/>
      </rPr>
      <t xml:space="preserve"> Registro de Participantes.</t>
    </r>
  </si>
  <si>
    <t>7.2 Formular Plan Operativo Anual 2021</t>
  </si>
  <si>
    <t>7.2.1 Completar Matriz Balance Estratégico POA 2021</t>
  </si>
  <si>
    <t>1. Directores y Encargado de área</t>
  </si>
  <si>
    <r>
      <rPr>
        <b/>
        <sz val="9"/>
        <color theme="1"/>
        <rFont val="Times New Roman"/>
        <family val="1"/>
      </rPr>
      <t>DPyD-6.2.1.A</t>
    </r>
    <r>
      <rPr>
        <sz val="9"/>
        <color theme="1"/>
        <rFont val="Times New Roman"/>
        <family val="1"/>
      </rPr>
      <t xml:space="preserve"> Matrices Balance Estratégico POA completadas acorde a la Metodología de Balance de la Carga Estratégica Institucional.</t>
    </r>
  </si>
  <si>
    <t>7.2.2 Elaborar Cronograma de Trabajo para completar la Matriz Plan Operativo Anual 2021</t>
  </si>
  <si>
    <r>
      <t xml:space="preserve">1. Rayner Castillo - 
</t>
    </r>
    <r>
      <rPr>
        <sz val="9"/>
        <color theme="1"/>
        <rFont val="Times New Roman"/>
        <family val="1"/>
      </rPr>
      <t>Encargado del Departamento de Planificación y Desarrollo</t>
    </r>
    <r>
      <rPr>
        <b/>
        <sz val="9"/>
        <color theme="1"/>
        <rFont val="Times New Roman"/>
        <family val="1"/>
      </rPr>
      <t xml:space="preserve">
2. Verónica Sánchez - 
</t>
    </r>
    <r>
      <rPr>
        <sz val="9"/>
        <color theme="1"/>
        <rFont val="Times New Roman"/>
        <family val="1"/>
      </rPr>
      <t>Encargado Div. Formulación, Monitoreo y Evaluación de Planes, Programas y Proyectos</t>
    </r>
  </si>
  <si>
    <r>
      <rPr>
        <b/>
        <sz val="9"/>
        <color theme="1"/>
        <rFont val="Times New Roman"/>
        <family val="1"/>
      </rPr>
      <t>DPyD-6.2.2.A</t>
    </r>
    <r>
      <rPr>
        <sz val="9"/>
        <color theme="1"/>
        <rFont val="Times New Roman"/>
        <family val="1"/>
      </rPr>
      <t xml:space="preserve"> Cronograma de Trabajo para completar la Matriz Plan Operativo Anual 2020.</t>
    </r>
  </si>
  <si>
    <t>7.2.3 Ejecutar Plan de Trabajo para completar las Matrices Plan Operativo Anual 2021</t>
  </si>
  <si>
    <r>
      <rPr>
        <b/>
        <sz val="9"/>
        <color theme="1"/>
        <rFont val="Times New Roman"/>
        <family val="1"/>
      </rPr>
      <t>DPyD-6.2.3.A</t>
    </r>
    <r>
      <rPr>
        <sz val="9"/>
        <color theme="1"/>
        <rFont val="Times New Roman"/>
        <family val="1"/>
      </rPr>
      <t xml:space="preserve"> Registro de Participantes.
</t>
    </r>
    <r>
      <rPr>
        <b/>
        <sz val="9"/>
        <color theme="1"/>
        <rFont val="Times New Roman"/>
        <family val="1"/>
      </rPr>
      <t>'DPyD-6.2.3.B</t>
    </r>
    <r>
      <rPr>
        <sz val="9"/>
        <color theme="1"/>
        <rFont val="Times New Roman"/>
        <family val="1"/>
      </rPr>
      <t xml:space="preserve"> Matrices Plan Operativo Anual 2020 completadas.</t>
    </r>
  </si>
  <si>
    <t>7.2.4 Validar, Consolidar  y aprobar POA 2021</t>
  </si>
  <si>
    <r>
      <rPr>
        <b/>
        <sz val="9"/>
        <rFont val="Times New Roman"/>
        <family val="1"/>
      </rPr>
      <t xml:space="preserve">1. Directores y Encargados de área
2. Rayner Castillo - </t>
    </r>
    <r>
      <rPr>
        <sz val="9"/>
        <rFont val="Times New Roman"/>
        <family val="1"/>
      </rPr>
      <t xml:space="preserve">
Encargado del Departamento de Planificación y Desarrollo</t>
    </r>
  </si>
  <si>
    <r>
      <rPr>
        <b/>
        <sz val="9"/>
        <color theme="1"/>
        <rFont val="Times New Roman"/>
        <family val="1"/>
      </rPr>
      <t>DPyD-6.2.4.A</t>
    </r>
    <r>
      <rPr>
        <sz val="9"/>
        <color theme="1"/>
        <rFont val="Times New Roman"/>
        <family val="1"/>
      </rPr>
      <t xml:space="preserve"> Plan Operativo Anual 2012 validado y aprobado</t>
    </r>
  </si>
  <si>
    <t>4. Autodiagnostico del Modelo  CAF</t>
  </si>
  <si>
    <t>A.  Autodignóstico Institucional y Plan de Mejoras CAF 2021-2022 Actualizados.
B. Plan de Mejoras CAF 2021-2022 Implementado.
C. Carpeta de Evidencias por Criterio actualizada conforme al resultado del Autodiagnóst</t>
  </si>
  <si>
    <t xml:space="preserve">4.1 Actualizar Autodiagnóstico CAF y Plan de Acción de Mejoras CAF  2021 - 2022 </t>
  </si>
  <si>
    <t>4.1.5 Dar seguimiento a la Ejecución del Plan de Acción de Mejoras 2021-2022</t>
  </si>
  <si>
    <t>30/04/2021
(Corte Mensual)</t>
  </si>
  <si>
    <t>31/12/2018
(Corte Mensual)</t>
  </si>
  <si>
    <r>
      <rPr>
        <b/>
        <sz val="9"/>
        <rFont val="Times New Roman"/>
        <family val="1"/>
      </rPr>
      <t xml:space="preserve">1. Ysaury Romero  
</t>
    </r>
    <r>
      <rPr>
        <sz val="9"/>
        <rFont val="Times New Roman"/>
        <family val="1"/>
      </rPr>
      <t xml:space="preserve">Encargado Div. Desarrollo Institucional y Gestión de Calidad
</t>
    </r>
    <r>
      <rPr>
        <b/>
        <sz val="9"/>
        <rFont val="Times New Roman"/>
        <family val="1"/>
      </rPr>
      <t xml:space="preserve">2. Yaina Contreras - </t>
    </r>
    <r>
      <rPr>
        <sz val="9"/>
        <rFont val="Times New Roman"/>
        <family val="1"/>
      </rPr>
      <t xml:space="preserve">
Analista de Desarrollo Organizacional y Gestión de Calidad</t>
    </r>
  </si>
  <si>
    <r>
      <rPr>
        <b/>
        <sz val="9"/>
        <color theme="1"/>
        <rFont val="Times New Roman"/>
        <family val="1"/>
      </rPr>
      <t>DPyD-4.1.5.A</t>
    </r>
    <r>
      <rPr>
        <sz val="9"/>
        <color theme="1"/>
        <rFont val="Times New Roman"/>
        <family val="1"/>
      </rPr>
      <t xml:space="preserve"> Reporte de Cumplimiento del Plan de Acción de Mejoras 2019
</t>
    </r>
    <r>
      <rPr>
        <b/>
        <sz val="9"/>
        <color theme="1"/>
        <rFont val="Times New Roman"/>
        <family val="1"/>
      </rPr>
      <t xml:space="preserve">DPyD-4.1.5.B </t>
    </r>
    <r>
      <rPr>
        <sz val="9"/>
        <color theme="1"/>
        <rFont val="Times New Roman"/>
        <family val="1"/>
      </rPr>
      <t>Evidencias sobre el seguimiento a la Ejecución del Plan de Acción de Mejoras 2018.</t>
    </r>
  </si>
  <si>
    <t>5. Desarrollo de Normativas Internas</t>
  </si>
  <si>
    <t>A. Politica de la Dirección Administrativa y Financiera Actualizada, revisada y aprobada.
B. Politica de Gestión de Riesgo de la Dirección de Programacion y Evaluación Financiera, elaborada, revisada y aprobada.</t>
  </si>
  <si>
    <t>5.2 Actualización Política de la Dirección Adminitrativa y Financiera.</t>
  </si>
  <si>
    <t>5.2.4 Aprobar Política Actualizada.</t>
  </si>
  <si>
    <r>
      <rPr>
        <b/>
        <sz val="9"/>
        <rFont val="Times New Roman"/>
        <family val="1"/>
      </rPr>
      <t xml:space="preserve">1. Patricia Del Castillo </t>
    </r>
    <r>
      <rPr>
        <sz val="9"/>
        <rFont val="Times New Roman"/>
        <family val="1"/>
      </rPr>
      <t xml:space="preserve">
Encargada del Departamento de Planificación y Desarrollo
</t>
    </r>
    <r>
      <rPr>
        <b/>
        <sz val="9"/>
        <rFont val="Times New Roman"/>
        <family val="1"/>
      </rPr>
      <t>2. Luis Rafael Delgado</t>
    </r>
    <r>
      <rPr>
        <sz val="9"/>
        <rFont val="Times New Roman"/>
        <family val="1"/>
      </rPr>
      <t xml:space="preserve">
Tesorero Nacional</t>
    </r>
  </si>
  <si>
    <t>Pospuesta para el 4to trimestre, se esta trabajando con las areas</t>
  </si>
  <si>
    <r>
      <rPr>
        <b/>
        <sz val="9"/>
        <rFont val="Times New Roman"/>
        <family val="1"/>
      </rPr>
      <t>DPyD-5.2.4.A</t>
    </r>
    <r>
      <rPr>
        <sz val="9"/>
        <rFont val="Times New Roman"/>
        <family val="1"/>
      </rPr>
      <t xml:space="preserve"> Politica de la Dirección Administrativa y Financiera aprobada</t>
    </r>
  </si>
  <si>
    <r>
      <rPr>
        <b/>
        <sz val="9"/>
        <rFont val="Times New Roman"/>
        <family val="1"/>
      </rPr>
      <t>DPyD-5.1.2.A</t>
    </r>
    <r>
      <rPr>
        <sz val="9"/>
        <rFont val="Times New Roman"/>
        <family val="1"/>
      </rPr>
      <t xml:space="preserve"> Borrador Politica de Tecniología de la Información y Comunicaciones actualizado.</t>
    </r>
  </si>
  <si>
    <r>
      <rPr>
        <b/>
        <sz val="9"/>
        <rFont val="Times New Roman"/>
        <family val="1"/>
      </rPr>
      <t>DPyD-5.1.3.A</t>
    </r>
    <r>
      <rPr>
        <sz val="9"/>
        <rFont val="Times New Roman"/>
        <family val="1"/>
      </rPr>
      <t xml:space="preserve">  Borrador Politica de Tecniología de la Información y Comunicaciones validado. </t>
    </r>
  </si>
  <si>
    <r>
      <rPr>
        <b/>
        <sz val="9"/>
        <rFont val="Times New Roman"/>
        <family val="1"/>
      </rPr>
      <t>DPyD-5.1.4.A</t>
    </r>
    <r>
      <rPr>
        <sz val="9"/>
        <rFont val="Times New Roman"/>
        <family val="1"/>
      </rPr>
      <t xml:space="preserve"> Borrador Politica de Tecniología de la Información y Comunicaciones aprobada</t>
    </r>
  </si>
  <si>
    <t>6.  Inducciones de Planificación y Gestión del Cambio.</t>
  </si>
  <si>
    <r>
      <rPr>
        <b/>
        <sz val="9"/>
        <rFont val="Times New Roman"/>
        <family val="1"/>
      </rPr>
      <t>B</t>
    </r>
    <r>
      <rPr>
        <sz val="9"/>
        <rFont val="Times New Roman"/>
        <family val="1"/>
      </rPr>
      <t>. Inducciones sobre los Procesos de Monitoreo y Evaluación del POA impartidas.</t>
    </r>
  </si>
  <si>
    <t>6.2  Preparar e impartir inducciones a todo el personal de la TN obre los procesos de Monitoreo y Evaluación de los POAs.</t>
  </si>
  <si>
    <t>6.2.1 Coordinar inducción para todo el personal de la TN sobre los procesos de Monitoreo y Evaluación de los POAs.</t>
  </si>
  <si>
    <r>
      <rPr>
        <b/>
        <sz val="9"/>
        <rFont val="Times New Roman"/>
        <family val="1"/>
      </rPr>
      <t xml:space="preserve">1. Ramón Baéz - 
</t>
    </r>
    <r>
      <rPr>
        <sz val="9"/>
        <rFont val="Times New Roman"/>
        <family val="1"/>
      </rPr>
      <t xml:space="preserve">Encargado Div. Formulación, Monitoreo y Evaluación de Planes, Programas y Proyectos
</t>
    </r>
    <r>
      <rPr>
        <b/>
        <sz val="9"/>
        <rFont val="Times New Roman"/>
        <family val="1"/>
      </rPr>
      <t>2. Julio Fernández</t>
    </r>
    <r>
      <rPr>
        <sz val="9"/>
        <rFont val="Times New Roman"/>
        <family val="1"/>
      </rPr>
      <t xml:space="preserve">
Analista de la  Div. Formulación, Monitoreo y Evaluación de Planes, Programas y Proyectos
</t>
    </r>
    <r>
      <rPr>
        <b/>
        <sz val="9"/>
        <rFont val="Times New Roman"/>
        <family val="1"/>
      </rPr>
      <t>3. Carmen Ramirez</t>
    </r>
    <r>
      <rPr>
        <sz val="9"/>
        <rFont val="Times New Roman"/>
        <family val="1"/>
      </rPr>
      <t xml:space="preserve">
Analista de la  Div. Formulación, Monitoreo y Evaluación de Planes, Programas y Proyectos</t>
    </r>
  </si>
  <si>
    <r>
      <rPr>
        <b/>
        <sz val="9"/>
        <color theme="1"/>
        <rFont val="Times New Roman"/>
        <family val="1"/>
      </rPr>
      <t xml:space="preserve">DPyD-6.2.1.A </t>
    </r>
    <r>
      <rPr>
        <sz val="9"/>
        <color theme="1"/>
        <rFont val="Times New Roman"/>
        <family val="1"/>
      </rPr>
      <t xml:space="preserve"> Cronograma de inducción.
</t>
    </r>
    <r>
      <rPr>
        <b/>
        <sz val="9"/>
        <color theme="1"/>
        <rFont val="Times New Roman"/>
        <family val="1"/>
      </rPr>
      <t xml:space="preserve">DPyD-6.2.1.B  </t>
    </r>
    <r>
      <rPr>
        <sz val="9"/>
        <color theme="1"/>
        <rFont val="Times New Roman"/>
        <family val="1"/>
      </rPr>
      <t xml:space="preserve"> Presentación en Power Point.
</t>
    </r>
    <r>
      <rPr>
        <b/>
        <sz val="9"/>
        <color theme="1"/>
        <rFont val="Times New Roman"/>
        <family val="1"/>
      </rPr>
      <t>DPyD-6.2.1.C</t>
    </r>
    <r>
      <rPr>
        <sz val="9"/>
        <color theme="1"/>
        <rFont val="Times New Roman"/>
        <family val="1"/>
      </rPr>
      <t xml:space="preserve">  Correos de Convocatoria para la inducción.</t>
    </r>
  </si>
  <si>
    <t>6.2.2 Llevar a cabo inducciones a todo el personal de la TN sobre os procesos de Monitoreo y Evaluación de los POAs.</t>
  </si>
  <si>
    <r>
      <t xml:space="preserve">1. Patricia Del Castillo - 
</t>
    </r>
    <r>
      <rPr>
        <sz val="9"/>
        <color theme="1"/>
        <rFont val="Times New Roman"/>
        <family val="1"/>
      </rPr>
      <t>Encargada del Departamento de Planificación y Desarrollo</t>
    </r>
    <r>
      <rPr>
        <b/>
        <sz val="9"/>
        <color theme="1"/>
        <rFont val="Times New Roman"/>
        <family val="1"/>
      </rPr>
      <t xml:space="preserve">
2. Ramón Baéz  - 
</t>
    </r>
    <r>
      <rPr>
        <sz val="9"/>
        <color theme="1"/>
        <rFont val="Times New Roman"/>
        <family val="1"/>
      </rPr>
      <t>Encargado Div. Formulación, Monitoreo y Evaluación de Planes, Programas y Proyectos</t>
    </r>
    <r>
      <rPr>
        <b/>
        <sz val="9"/>
        <color theme="1"/>
        <rFont val="Times New Roman"/>
        <family val="1"/>
      </rPr>
      <t xml:space="preserve">
3. Julio Fernández
</t>
    </r>
    <r>
      <rPr>
        <sz val="9"/>
        <color theme="1"/>
        <rFont val="Times New Roman"/>
        <family val="1"/>
      </rPr>
      <t>Analista de la  Div. Formulación, Monitoreo y Evaluación de Planes, Programas y Proyectos</t>
    </r>
    <r>
      <rPr>
        <b/>
        <sz val="9"/>
        <color theme="1"/>
        <rFont val="Times New Roman"/>
        <family val="1"/>
      </rPr>
      <t xml:space="preserve">
4. Carmen Ramirez
</t>
    </r>
    <r>
      <rPr>
        <sz val="9"/>
        <color theme="1"/>
        <rFont val="Times New Roman"/>
        <family val="1"/>
      </rPr>
      <t>Analista de la  Div. Formulación, Monitoreo y Evaluación de Planes, Programas y Proyectos</t>
    </r>
  </si>
  <si>
    <t>Se realizaron inducciones y/o explicaciones a las areas sobre el proceso de monitoreo y evaluacion de los POAs</t>
  </si>
  <si>
    <r>
      <rPr>
        <b/>
        <sz val="9"/>
        <color theme="1"/>
        <rFont val="Times New Roman"/>
        <family val="1"/>
      </rPr>
      <t>DPyD-6.2.2.A</t>
    </r>
    <r>
      <rPr>
        <sz val="9"/>
        <color theme="1"/>
        <rFont val="Times New Roman"/>
        <family val="1"/>
      </rPr>
      <t xml:space="preserve">  Registro de Participantes.
</t>
    </r>
    <r>
      <rPr>
        <b/>
        <sz val="9"/>
        <color theme="1"/>
        <rFont val="Times New Roman"/>
        <family val="1"/>
      </rPr>
      <t>DPyD-6.2.2.B</t>
    </r>
    <r>
      <rPr>
        <sz val="9"/>
        <color theme="1"/>
        <rFont val="Times New Roman"/>
        <family val="1"/>
      </rPr>
      <t xml:space="preserve">   Fotografías del Encuentro</t>
    </r>
  </si>
  <si>
    <t>8. Formulación del PEI 2022-2025</t>
  </si>
  <si>
    <t>A. Consultoria para el Diagnóstico y Propuesta de Mejora del Modelo de Gestión de la TN realizada.
B. Diagnóstico y Propuesta de Mejora sobre Modelo de Gestión de la TN realizados.
C.  Consultoria y Plan de Ejecución  para la formulacion del PEI 2022-2022 realizada.
D. 2 Talleres de Formulación PEI 2022-2025 realizados.
E. PEI 2022-2025 Formulado, aprobado e impreso.</t>
  </si>
  <si>
    <t>8.2 Gestionar contratación de consultoría externa para Formulación del PEI 2022-2025</t>
  </si>
  <si>
    <t>8.2.3 Dar seguimiento a la gestión de la contratación.</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</si>
  <si>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
    </r>
  </si>
  <si>
    <t>La elaboracion del PEI 2022-2025 será realizada en 4to trimestre del 2021 debido a que nos encontramos en proceso de acompañamiento de la mision CAPTAC-DR</t>
  </si>
  <si>
    <r>
      <rPr>
        <b/>
        <sz val="9"/>
        <color theme="1"/>
        <rFont val="Times New Roman"/>
        <family val="1"/>
      </rPr>
      <t>DPyD-8.2.3.A</t>
    </r>
    <r>
      <rPr>
        <sz val="9"/>
        <color theme="1"/>
        <rFont val="Times New Roman"/>
        <family val="1"/>
      </rPr>
      <t xml:space="preserve">  Printscreen de correos electrónicos donde se da seguimiento al proceso de contratación de la consultoría.</t>
    </r>
  </si>
  <si>
    <t>8.3 Realizar acompañamiento en definición de metodología para revisión del Plan Estratégico Institucional.</t>
  </si>
  <si>
    <t>8.3.1 Realizar Plan de Ejecución de la Consultoría (definir metodología para formulación del PEI 2022-2025).</t>
  </si>
  <si>
    <t>1. Consultor Externo Contratado</t>
  </si>
  <si>
    <t>Se ha decidido realizarlo de manera interna en el 4to trimestre.</t>
  </si>
  <si>
    <r>
      <rPr>
        <b/>
        <sz val="9"/>
        <color theme="1"/>
        <rFont val="Times New Roman"/>
        <family val="1"/>
      </rPr>
      <t xml:space="preserve">DPyD-8.3.1.A </t>
    </r>
    <r>
      <rPr>
        <sz val="9"/>
        <color theme="1"/>
        <rFont val="Times New Roman"/>
        <family val="1"/>
      </rPr>
      <t xml:space="preserve"> Plan de Ejecución de la Consultoría elaborado
</t>
    </r>
    <r>
      <rPr>
        <b/>
        <sz val="9"/>
        <color theme="1"/>
        <rFont val="Times New Roman"/>
        <family val="1"/>
      </rPr>
      <t>DPyD-8.3.1.B</t>
    </r>
    <r>
      <rPr>
        <sz val="9"/>
        <color theme="1"/>
        <rFont val="Times New Roman"/>
        <family val="1"/>
      </rPr>
      <t xml:space="preserve"> Plan metodológico para formulación del PEI 2022-2025 elaborado.</t>
    </r>
  </si>
  <si>
    <t>8.3.2 Llevar a cabo implementación del Plan de Ejecución de la Consultoría.</t>
  </si>
  <si>
    <t>1. Consultor Externo Contratado
2. Equipo de Apoyo DPyD</t>
  </si>
  <si>
    <r>
      <rPr>
        <b/>
        <sz val="9"/>
        <color theme="1"/>
        <rFont val="Times New Roman"/>
        <family val="1"/>
      </rPr>
      <t xml:space="preserve">DPyD-8.3.2.A </t>
    </r>
    <r>
      <rPr>
        <sz val="9"/>
        <color theme="1"/>
        <rFont val="Times New Roman"/>
        <family val="1"/>
      </rPr>
      <t xml:space="preserve"> Reportes de Avance del Plan de Ejecución de la Consultoría.
</t>
    </r>
    <r>
      <rPr>
        <b/>
        <sz val="9"/>
        <color theme="1"/>
        <rFont val="Times New Roman"/>
        <family val="1"/>
      </rPr>
      <t>DPyD-8.3.2.B</t>
    </r>
    <r>
      <rPr>
        <sz val="9"/>
        <color theme="1"/>
        <rFont val="Times New Roman"/>
        <family val="1"/>
      </rPr>
      <t xml:space="preserve"> Registros de participantes de actividades realizadas
</t>
    </r>
    <r>
      <rPr>
        <b/>
        <sz val="9"/>
        <color theme="1"/>
        <rFont val="Times New Roman"/>
        <family val="1"/>
      </rPr>
      <t>DPyD-8.3.2.C</t>
    </r>
    <r>
      <rPr>
        <sz val="9"/>
        <color theme="1"/>
        <rFont val="Times New Roman"/>
        <family val="1"/>
      </rPr>
      <t xml:space="preserve"> Fotografías y videos de actividades realizadas</t>
    </r>
  </si>
  <si>
    <t>8.4 Coordinar aspectos administrativos y convocatoria de asistentes a talleres.</t>
  </si>
  <si>
    <t>8.4.1 Gestionar requerimientos de espacio físico y de refrigerios para desarrollo de los talleres.</t>
  </si>
  <si>
    <t>1. Saida Noemi German</t>
  </si>
  <si>
    <r>
      <t xml:space="preserve">1. Patricia Del Castillo - 
</t>
    </r>
    <r>
      <rPr>
        <sz val="9"/>
        <color theme="1"/>
        <rFont val="Times New Roman"/>
        <family val="1"/>
      </rPr>
      <t>Encargada del Departamento de Planificación y Desarrollo</t>
    </r>
    <r>
      <rPr>
        <b/>
        <sz val="9"/>
        <color theme="1"/>
        <rFont val="Times New Roman"/>
        <family val="1"/>
      </rPr>
      <t xml:space="preserve">
2. Ramón Baéz  - 
</t>
    </r>
    <r>
      <rPr>
        <sz val="9"/>
        <color theme="1"/>
        <rFont val="Times New Roman"/>
        <family val="1"/>
      </rPr>
      <t>Encargado Div. Formulación, Monitoreo y Evaluación de Planes, Programas y Proyectos</t>
    </r>
  </si>
  <si>
    <t>8.4.2 Conformar equipo timón que participará en cada taller y enviar comunicación al respecto a cada integrante.</t>
  </si>
  <si>
    <r>
      <t xml:space="preserve">1. Patricia Del Castillo
</t>
    </r>
    <r>
      <rPr>
        <sz val="9"/>
        <color theme="1"/>
        <rFont val="Times New Roman"/>
        <family val="1"/>
      </rPr>
      <t>Enc. Dept. Planificación y Desarrollo</t>
    </r>
  </si>
  <si>
    <t>8.5 Ejecutar primer taller para formulación de PEI.</t>
  </si>
  <si>
    <t>8.5.1 Llevar a cabo primer taller con miras a formulación de nuevo PEI.</t>
  </si>
  <si>
    <t>Se realizaron reunines internas con las areas para la revision de la Filosofia Institucional y analisis FODA</t>
  </si>
  <si>
    <t>1. Consultor Externo Contratado
2. Equipo de Apoyo DPyD.
Correo de convocatoria  las areas.</t>
  </si>
  <si>
    <t>8.5.2 Compilar resultados obtenidos de primer taller.</t>
  </si>
  <si>
    <t>Se unificaron los analisis realizados por las areas</t>
  </si>
  <si>
    <r>
      <rPr>
        <b/>
        <sz val="9"/>
        <color theme="1"/>
        <rFont val="Times New Roman"/>
        <family val="1"/>
      </rPr>
      <t>DPyD-8.5.2.A</t>
    </r>
    <r>
      <rPr>
        <sz val="9"/>
        <color theme="1"/>
        <rFont val="Times New Roman"/>
        <family val="1"/>
      </rPr>
      <t xml:space="preserve">  Resultados de Primer Taller compilados.</t>
    </r>
  </si>
  <si>
    <t>8.6 Ejecutar segundo taller para formulación del PEI.</t>
  </si>
  <si>
    <t>8.6.1 Llevar a cabo segundo taller con miras a formulación de nuevo PEI.</t>
  </si>
  <si>
    <t>Pospuesto para el 4to trimestre</t>
  </si>
  <si>
    <r>
      <rPr>
        <b/>
        <sz val="9"/>
        <color theme="1"/>
        <rFont val="Times New Roman"/>
        <family val="1"/>
      </rPr>
      <t xml:space="preserve">DPyD-8.6.1.A </t>
    </r>
    <r>
      <rPr>
        <sz val="9"/>
        <color theme="1"/>
        <rFont val="Times New Roman"/>
        <family val="1"/>
      </rPr>
      <t xml:space="preserve"> Registros de participantes del Taller.
</t>
    </r>
    <r>
      <rPr>
        <b/>
        <sz val="9"/>
        <color theme="1"/>
        <rFont val="Times New Roman"/>
        <family val="1"/>
      </rPr>
      <t xml:space="preserve">DPyD-8.6.1.B </t>
    </r>
    <r>
      <rPr>
        <sz val="9"/>
        <color theme="1"/>
        <rFont val="Times New Roman"/>
        <family val="1"/>
      </rPr>
      <t>Fotografías del taller.</t>
    </r>
  </si>
  <si>
    <t>8.6.2 Compilar resultados obtenidos de segundo taller.</t>
  </si>
  <si>
    <r>
      <rPr>
        <b/>
        <sz val="9"/>
        <color theme="1"/>
        <rFont val="Times New Roman"/>
        <family val="1"/>
      </rPr>
      <t>DPyD-8.6.2.A</t>
    </r>
    <r>
      <rPr>
        <sz val="9"/>
        <color theme="1"/>
        <rFont val="Times New Roman"/>
        <family val="1"/>
      </rPr>
      <t xml:space="preserve">  Resultados de Segundo Taller compilados.</t>
    </r>
  </si>
  <si>
    <t>8.6.3 Presentar resulatados a Equipo Directivo.</t>
  </si>
  <si>
    <r>
      <rPr>
        <b/>
        <sz val="9"/>
        <color theme="1"/>
        <rFont val="Times New Roman"/>
        <family val="1"/>
      </rPr>
      <t xml:space="preserve">DPyD-8.6.3.A </t>
    </r>
    <r>
      <rPr>
        <sz val="9"/>
        <color theme="1"/>
        <rFont val="Times New Roman"/>
        <family val="1"/>
      </rPr>
      <t xml:space="preserve">  Registro de participantes.
</t>
    </r>
    <r>
      <rPr>
        <b/>
        <sz val="9"/>
        <color theme="1"/>
        <rFont val="Times New Roman"/>
        <family val="1"/>
      </rPr>
      <t>DPyD-8.6.3.B</t>
    </r>
    <r>
      <rPr>
        <sz val="9"/>
        <color theme="1"/>
        <rFont val="Times New Roman"/>
        <family val="1"/>
      </rPr>
      <t xml:space="preserve"> Fotografías del encuentro.
</t>
    </r>
    <r>
      <rPr>
        <b/>
        <sz val="9"/>
        <color theme="1"/>
        <rFont val="Times New Roman"/>
        <family val="1"/>
      </rPr>
      <t>DPyD-8.6.3.C</t>
    </r>
    <r>
      <rPr>
        <sz val="9"/>
        <color theme="1"/>
        <rFont val="Times New Roman"/>
        <family val="1"/>
      </rPr>
      <t xml:space="preserve"> Material de apoyo para presentación de resultados</t>
    </r>
  </si>
  <si>
    <t>8.7 Gestionar aprobación, diagramación e impresión del PEI 2022-2025.</t>
  </si>
  <si>
    <t xml:space="preserve">8.7.1 Elaborar y remitir borrador de PEI 2022-2025  para fines de aprobación de la MAE. </t>
  </si>
  <si>
    <r>
      <rPr>
        <b/>
        <sz val="9"/>
        <color theme="1"/>
        <rFont val="Times New Roman"/>
        <family val="1"/>
      </rPr>
      <t>DPyD-8.7.1.A</t>
    </r>
    <r>
      <rPr>
        <sz val="9"/>
        <color theme="1"/>
        <rFont val="Times New Roman"/>
        <family val="1"/>
      </rPr>
      <t xml:space="preserve">  Borrador de PEI 2022-2025 elaborado y remitido a la MAE.
</t>
    </r>
    <r>
      <rPr>
        <b/>
        <sz val="9"/>
        <color theme="1"/>
        <rFont val="Times New Roman"/>
        <family val="1"/>
      </rPr>
      <t>DPyD-8.7.1.B</t>
    </r>
    <r>
      <rPr>
        <sz val="9"/>
        <color theme="1"/>
        <rFont val="Times New Roman"/>
        <family val="1"/>
      </rPr>
      <t xml:space="preserve"> Copia de acuse de recibo de comunicación interna dirigida a la MAE.</t>
    </r>
  </si>
  <si>
    <t>9. Formulación del POA 2022 y Actualización a Metodología para Costeo de sus Iniciativas</t>
  </si>
  <si>
    <t>A. Metodología para  Balance de Iniciativas Estratégicas revisada y actualizada
B. Matrices Balance Estratégico POA 2021 de las diferentes unidades organizativas completadas 
C. Matrices Plan Operativo Anual 2021 de las diferentes unidades organizativas completadas 
D. Plan Operativo Anual 2021 consolidado</t>
  </si>
  <si>
    <t>9.1 Revisar y actualizar metodologías para Formulación de POA 2022 y para Procedimiento de Costeo de las Iniciativas del POA.</t>
  </si>
  <si>
    <t>9.1.1 Llevar a cabo revisión de metodología para Formulación POA 2022.</t>
  </si>
  <si>
    <r>
      <t xml:space="preserve">1. Julio Fernández
</t>
    </r>
    <r>
      <rPr>
        <sz val="9"/>
        <color theme="1"/>
        <rFont val="Times New Roman"/>
        <family val="1"/>
      </rPr>
      <t>Analista de la  Div. Formulación, Monitoreo y Evaluación de Planes, Programas y Proyectos</t>
    </r>
    <r>
      <rPr>
        <b/>
        <sz val="9"/>
        <color theme="1"/>
        <rFont val="Times New Roman"/>
        <family val="1"/>
      </rPr>
      <t xml:space="preserve">
2. Carmen Ramirez
</t>
    </r>
    <r>
      <rPr>
        <sz val="9"/>
        <color theme="1"/>
        <rFont val="Times New Roman"/>
        <family val="1"/>
      </rPr>
      <t>Analista de la  Div. Formulación, Monitoreo y Evaluación de Planes, Programas y Proyectos</t>
    </r>
  </si>
  <si>
    <t>A definir luego de la elaboracion del PEI 2022-2025</t>
  </si>
  <si>
    <r>
      <rPr>
        <b/>
        <sz val="9"/>
        <color theme="1"/>
        <rFont val="Times New Roman"/>
        <family val="1"/>
      </rPr>
      <t xml:space="preserve">DPyD-9.1.1.A </t>
    </r>
    <r>
      <rPr>
        <sz val="9"/>
        <color theme="1"/>
        <rFont val="Times New Roman"/>
        <family val="1"/>
      </rPr>
      <t>Borrador de metodología para Formulación POA 2022 elaborado.</t>
    </r>
  </si>
  <si>
    <t>9.1.2 Llevar a cabo revisión de Procedimiento de Costeo de las Iniciativas del POA.</t>
  </si>
  <si>
    <r>
      <rPr>
        <b/>
        <sz val="9"/>
        <rFont val="Times New Roman"/>
        <family val="1"/>
      </rPr>
      <t xml:space="preserve">1. Ramón Baéz
</t>
    </r>
    <r>
      <rPr>
        <sz val="9"/>
        <rFont val="Times New Roman"/>
        <family val="1"/>
      </rPr>
      <t xml:space="preserve">Encargado Div. Formulación, Monitoreo y Evaluación de Planes, Programas y Proyectos
</t>
    </r>
    <r>
      <rPr>
        <b/>
        <sz val="9"/>
        <rFont val="Times New Roman"/>
        <family val="1"/>
      </rPr>
      <t>2. Kristal García</t>
    </r>
    <r>
      <rPr>
        <sz val="9"/>
        <rFont val="Times New Roman"/>
        <family val="1"/>
      </rPr>
      <t xml:space="preserve">
Analista de la  Div. Formulación, Monitoreo y Evaluación de Planes, Programas y Proyectos</t>
    </r>
  </si>
  <si>
    <r>
      <rPr>
        <b/>
        <sz val="9"/>
        <color theme="1"/>
        <rFont val="Times New Roman"/>
        <family val="1"/>
      </rPr>
      <t>DPyD-9.1.2.A</t>
    </r>
    <r>
      <rPr>
        <sz val="9"/>
        <color theme="1"/>
        <rFont val="Times New Roman"/>
        <family val="1"/>
      </rPr>
      <t xml:space="preserve"> Borrador de Procedimiento de Costeo de las Iniciativas del POA elaborado.</t>
    </r>
  </si>
  <si>
    <t>9.1.3 Actualizar ambos documentos.</t>
  </si>
  <si>
    <r>
      <rPr>
        <b/>
        <sz val="9"/>
        <rFont val="Times New Roman"/>
        <family val="1"/>
      </rPr>
      <t xml:space="preserve">1. Ramón Baéz
</t>
    </r>
    <r>
      <rPr>
        <sz val="9"/>
        <rFont val="Times New Roman"/>
        <family val="1"/>
      </rPr>
      <t xml:space="preserve">Encargado Div. Formulación, Monitoreo y Evaluación de Planes, Programas y Proyectos
</t>
    </r>
    <r>
      <rPr>
        <b/>
        <sz val="9"/>
        <rFont val="Times New Roman"/>
        <family val="1"/>
      </rPr>
      <t>2. Julio Fernández</t>
    </r>
    <r>
      <rPr>
        <sz val="9"/>
        <rFont val="Times New Roman"/>
        <family val="1"/>
      </rPr>
      <t xml:space="preserve">
Analista de la  Div. Formulación, Monitoreo y Evaluación de Planes, Programas y Proyectos
3. Carmen Ramirez
Analista de la  Div. Formulación, Monitoreo y Evaluación de Planes, Programas y Proyectos</t>
    </r>
  </si>
  <si>
    <r>
      <rPr>
        <b/>
        <sz val="9"/>
        <color theme="1"/>
        <rFont val="Times New Roman"/>
        <family val="1"/>
      </rPr>
      <t>DPyD-9.1.3.A</t>
    </r>
    <r>
      <rPr>
        <sz val="9"/>
        <color theme="1"/>
        <rFont val="Times New Roman"/>
        <family val="1"/>
      </rPr>
      <t xml:space="preserve"> Metodología POA 2022 y Procedimiento de Costeo de las Iniciativas del POA actualizados.</t>
    </r>
  </si>
  <si>
    <t>9.1.4 Validar ambos documentos.</t>
  </si>
  <si>
    <t>31/09/2021</t>
  </si>
  <si>
    <r>
      <t xml:space="preserve">1. Patricia Del  Castillo - 
</t>
    </r>
    <r>
      <rPr>
        <sz val="9"/>
        <color theme="1"/>
        <rFont val="Times New Roman"/>
        <family val="1"/>
      </rPr>
      <t>Encargado del Departamento de Planificación y Desarrollo</t>
    </r>
    <r>
      <rPr>
        <b/>
        <sz val="9"/>
        <color theme="1"/>
        <rFont val="Times New Roman"/>
        <family val="1"/>
      </rPr>
      <t/>
    </r>
  </si>
  <si>
    <r>
      <rPr>
        <b/>
        <sz val="9"/>
        <color theme="1"/>
        <rFont val="Times New Roman"/>
        <family val="1"/>
      </rPr>
      <t>DPyD-9.1.4.A</t>
    </r>
    <r>
      <rPr>
        <sz val="9"/>
        <color theme="1"/>
        <rFont val="Times New Roman"/>
        <family val="1"/>
      </rPr>
      <t xml:space="preserve"> Metodología POA 2022 y Procedimiento de Costeo de las Iniciativas del POA validados.</t>
    </r>
  </si>
  <si>
    <t>10. Actualización del Diagnóstico de las Normas de Control Interno (NOBACI) según lineamientos CGR 2021</t>
  </si>
  <si>
    <r>
      <rPr>
        <b/>
        <sz val="9"/>
        <rFont val="Times New Roman"/>
        <family val="1"/>
      </rPr>
      <t>A.</t>
    </r>
    <r>
      <rPr>
        <sz val="9"/>
        <rFont val="Times New Roman"/>
        <family val="1"/>
      </rPr>
      <t xml:space="preserve"> Diagnóstico actualizado para implementación de las NOBACI de acuerdo a nuevos lineamientos de CGR
</t>
    </r>
    <r>
      <rPr>
        <b/>
        <sz val="9"/>
        <rFont val="Times New Roman"/>
        <family val="1"/>
      </rPr>
      <t>B.</t>
    </r>
    <r>
      <rPr>
        <sz val="9"/>
        <rFont val="Times New Roman"/>
        <family val="1"/>
      </rPr>
      <t xml:space="preserve"> Calificación en nivel satisfactorio (verde)</t>
    </r>
  </si>
  <si>
    <t>10.2 Implementar las Normas Básicas de Control Interno (NOBACI) en la TN.</t>
  </si>
  <si>
    <t>10.2.2  Ejecutar Plan de Acción de Implementación NOBACI 2021.</t>
  </si>
  <si>
    <t>15/02/2021
(Corte Trimestral)</t>
  </si>
  <si>
    <r>
      <rPr>
        <b/>
        <sz val="9"/>
        <rFont val="Times New Roman"/>
        <family val="1"/>
      </rPr>
      <t xml:space="preserve">1. Yaina Contreras - 
</t>
    </r>
    <r>
      <rPr>
        <sz val="9"/>
        <rFont val="Times New Roman"/>
        <family val="1"/>
      </rPr>
      <t>Analista de Desarrollo Organizacional y Gestión de Calidad</t>
    </r>
    <r>
      <rPr>
        <b/>
        <sz val="9"/>
        <rFont val="Times New Roman"/>
        <family val="1"/>
      </rPr>
      <t xml:space="preserve">
2. Ysaury Romero  
</t>
    </r>
    <r>
      <rPr>
        <sz val="9"/>
        <rFont val="Times New Roman"/>
        <family val="1"/>
      </rPr>
      <t>Encargado Div. Desarrollo Institucional y Gestión de Calidad</t>
    </r>
    <r>
      <rPr>
        <b/>
        <sz val="9"/>
        <rFont val="Times New Roman"/>
        <family val="1"/>
      </rPr>
      <t xml:space="preserve">
3. Patricia Del Castillo - </t>
    </r>
    <r>
      <rPr>
        <sz val="9"/>
        <rFont val="Times New Roman"/>
        <family val="1"/>
      </rPr>
      <t xml:space="preserve">
Encargada del Departamento de  Planificación y Desarrollo
</t>
    </r>
    <r>
      <rPr>
        <b/>
        <sz val="9"/>
        <rFont val="Times New Roman"/>
        <family val="1"/>
      </rPr>
      <t/>
    </r>
  </si>
  <si>
    <r>
      <rPr>
        <b/>
        <sz val="9"/>
        <color theme="1"/>
        <rFont val="Times New Roman"/>
        <family val="1"/>
      </rPr>
      <t>DPyD-10.2.2.A</t>
    </r>
    <r>
      <rPr>
        <sz val="9"/>
        <color theme="1"/>
        <rFont val="Times New Roman"/>
        <family val="1"/>
      </rPr>
      <t xml:space="preserve"> Evidencias sobre la ejecución del Plan de Implementación NOBACI</t>
    </r>
  </si>
  <si>
    <t>10.2.3 Cargar en el Portal Web de la CGR los avances obtenidos durante la ejecución del Plan de Implementación de NOBACI 2021.</t>
  </si>
  <si>
    <t>1. Yaina Contreras - 
Analista de Desarrollo Organizacional y Gestión de Calidad</t>
  </si>
  <si>
    <r>
      <rPr>
        <b/>
        <sz val="9"/>
        <color theme="1"/>
        <rFont val="Times New Roman"/>
        <family val="1"/>
      </rPr>
      <t>DPyD-10.2.2.A</t>
    </r>
    <r>
      <rPr>
        <sz val="9"/>
        <color theme="1"/>
        <rFont val="Times New Roman"/>
        <family val="1"/>
      </rPr>
      <t xml:space="preserve">  Print Screen de la carga de evidencias en el Sistema NOBACI.</t>
    </r>
  </si>
  <si>
    <t>10.3 Evaluar el nivel de cumplimiento de las Normas Básicas de Control Interno con corte al 31/12/2020</t>
  </si>
  <si>
    <t>10.3.1 Preparar informe y reporte de avance en la implementación NOBACI</t>
  </si>
  <si>
    <t>31/12/2021
(Corte Cuatrimestral)</t>
  </si>
  <si>
    <r>
      <t xml:space="preserve">1. Yaina Contreras - 
</t>
    </r>
    <r>
      <rPr>
        <sz val="9"/>
        <rFont val="Times New Roman"/>
        <family val="1"/>
      </rPr>
      <t>Analista de Desarrollo Organizacional y Gestión de Calidad</t>
    </r>
    <r>
      <rPr>
        <b/>
        <sz val="9"/>
        <rFont val="Times New Roman"/>
        <family val="1"/>
      </rPr>
      <t xml:space="preserve">
2. Ysaury Romero  
</t>
    </r>
    <r>
      <rPr>
        <sz val="9"/>
        <rFont val="Times New Roman"/>
        <family val="1"/>
      </rPr>
      <t>Encargado Div. Desarrollo Institucional y Gestión de Calidad</t>
    </r>
    <r>
      <rPr>
        <b/>
        <sz val="9"/>
        <rFont val="Times New Roman"/>
        <family val="1"/>
      </rPr>
      <t xml:space="preserve">
3. Patricia Del Castillo - 
</t>
    </r>
    <r>
      <rPr>
        <sz val="9"/>
        <rFont val="Times New Roman"/>
        <family val="1"/>
      </rPr>
      <t>Encargada del Departamento de  Planificación y Desarrollo</t>
    </r>
    <r>
      <rPr>
        <b/>
        <sz val="9"/>
        <rFont val="Times New Roman"/>
        <family val="1"/>
      </rPr>
      <t xml:space="preserve">
</t>
    </r>
  </si>
  <si>
    <r>
      <rPr>
        <b/>
        <sz val="9"/>
        <color theme="1"/>
        <rFont val="Times New Roman"/>
        <family val="1"/>
      </rPr>
      <t>DPyD-10.3.1.A</t>
    </r>
    <r>
      <rPr>
        <sz val="9"/>
        <color theme="1"/>
        <rFont val="Times New Roman"/>
        <family val="1"/>
      </rPr>
      <t xml:space="preserve">  Informe de avance en la implementación NOBACI con corte al 31/12/2020.
</t>
    </r>
    <r>
      <rPr>
        <b/>
        <sz val="9"/>
        <color theme="1"/>
        <rFont val="Times New Roman"/>
        <family val="1"/>
      </rPr>
      <t xml:space="preserve">DPyD-10.3.1.B </t>
    </r>
    <r>
      <rPr>
        <sz val="9"/>
        <color theme="1"/>
        <rFont val="Times New Roman"/>
        <family val="1"/>
      </rPr>
      <t xml:space="preserve"> Autodiagnóstico NOBACI 
</t>
    </r>
    <r>
      <rPr>
        <b/>
        <sz val="9"/>
        <color theme="1"/>
        <rFont val="Times New Roman"/>
        <family val="1"/>
      </rPr>
      <t>DPyD-10.3.1.</t>
    </r>
    <r>
      <rPr>
        <sz val="9"/>
        <color theme="1"/>
        <rFont val="Times New Roman"/>
        <family val="1"/>
      </rPr>
      <t>C  Diagnóstico NOBACI elaborado por la CGR.</t>
    </r>
  </si>
  <si>
    <t>10.3.2 Aprobar y remitir a la CGR el  reporte de avance en la implementación NOBACI</t>
  </si>
  <si>
    <r>
      <rPr>
        <b/>
        <sz val="9"/>
        <rFont val="Times New Roman"/>
        <family val="1"/>
      </rPr>
      <t>1. MAE</t>
    </r>
    <r>
      <rPr>
        <sz val="9"/>
        <rFont val="Times New Roman"/>
        <family val="1"/>
      </rPr>
      <t xml:space="preserve">
</t>
    </r>
    <r>
      <rPr>
        <b/>
        <sz val="9"/>
        <rFont val="Times New Roman"/>
        <family val="1"/>
      </rPr>
      <t xml:space="preserve">2. Patricia Del Castillo </t>
    </r>
    <r>
      <rPr>
        <sz val="9"/>
        <rFont val="Times New Roman"/>
        <family val="1"/>
      </rPr>
      <t>- 
Encargado del Departamento de Planificación y Desarrollo</t>
    </r>
  </si>
  <si>
    <r>
      <rPr>
        <b/>
        <sz val="9"/>
        <color theme="1"/>
        <rFont val="Times New Roman"/>
        <family val="1"/>
      </rPr>
      <t xml:space="preserve">DPyD-10.2.2.A </t>
    </r>
    <r>
      <rPr>
        <sz val="9"/>
        <color theme="1"/>
        <rFont val="Times New Roman"/>
        <family val="1"/>
      </rPr>
      <t xml:space="preserve"> Informe de avance en la implementación NOBACI con corte al 31/12/2020 aprobado.
</t>
    </r>
    <r>
      <rPr>
        <b/>
        <sz val="9"/>
        <color theme="1"/>
        <rFont val="Times New Roman"/>
        <family val="1"/>
      </rPr>
      <t>DPyD-10.2.2.B</t>
    </r>
    <r>
      <rPr>
        <sz val="9"/>
        <color theme="1"/>
        <rFont val="Times New Roman"/>
        <family val="1"/>
      </rPr>
      <t xml:space="preserve"> Acuse de recibo de la CGR</t>
    </r>
  </si>
  <si>
    <t>11. Monitoreo, Evaluación y Difusión del Plan Estratégico Institucional 2018-2021</t>
  </si>
  <si>
    <r>
      <rPr>
        <b/>
        <sz val="9"/>
        <rFont val="Times New Roman"/>
        <family val="1"/>
      </rPr>
      <t>A</t>
    </r>
    <r>
      <rPr>
        <sz val="9"/>
        <rFont val="Times New Roman"/>
        <family val="1"/>
      </rPr>
      <t>.</t>
    </r>
    <r>
      <rPr>
        <b/>
        <sz val="9"/>
        <rFont val="Times New Roman"/>
        <family val="1"/>
      </rPr>
      <t xml:space="preserve"> 4</t>
    </r>
    <r>
      <rPr>
        <sz val="9"/>
        <rFont val="Times New Roman"/>
        <family val="1"/>
      </rPr>
      <t xml:space="preserve"> Reportes y la Hojas de Resultados del Monitoreo Trimestral del POA 2021 elaborados y difundidos.
</t>
    </r>
    <r>
      <rPr>
        <b/>
        <sz val="9"/>
        <rFont val="Times New Roman"/>
        <family val="1"/>
      </rPr>
      <t>B.</t>
    </r>
    <r>
      <rPr>
        <sz val="9"/>
        <rFont val="Times New Roman"/>
        <family val="1"/>
      </rPr>
      <t xml:space="preserve"> Impartidos 4 Talleres de Monitoreo Trimestral POA
</t>
    </r>
    <r>
      <rPr>
        <b/>
        <sz val="9"/>
        <rFont val="Times New Roman"/>
        <family val="1"/>
      </rPr>
      <t>C</t>
    </r>
    <r>
      <rPr>
        <sz val="9"/>
        <rFont val="Times New Roman"/>
        <family val="1"/>
      </rPr>
      <t xml:space="preserve">. Actualizado el POA 2021 acorde a los cambios requeridos (reprogramaciones)
</t>
    </r>
    <r>
      <rPr>
        <b/>
        <sz val="9"/>
        <rFont val="Times New Roman"/>
        <family val="1"/>
      </rPr>
      <t>D.</t>
    </r>
    <r>
      <rPr>
        <sz val="9"/>
        <rFont val="Times New Roman"/>
        <family val="1"/>
      </rPr>
      <t xml:space="preserve"> Informe sobre  el nivel de cumplimiento del PEI 2019-2021 durante el año 2020 elaborado y difundido 
</t>
    </r>
    <r>
      <rPr>
        <b/>
        <sz val="9"/>
        <rFont val="Times New Roman"/>
        <family val="1"/>
      </rPr>
      <t>E.</t>
    </r>
    <r>
      <rPr>
        <sz val="9"/>
        <rFont val="Times New Roman"/>
        <family val="1"/>
      </rPr>
      <t xml:space="preserve">  Plan de Difusión del PEI Implementado</t>
    </r>
  </si>
  <si>
    <t>11.1 Monitorear la ejecución del Plan Operativo Anual 2021 acorde a la metodología establecida.</t>
  </si>
  <si>
    <t>11.1.1 Dar seguimiento a las diferentes unidades de gestión para que ejecuten las operaciones definidas en el POA 2021 y remitan las evidencias sobre el cumplimiento de las mismas.</t>
  </si>
  <si>
    <t>02/01/2021
(Corte Trimestral)</t>
  </si>
  <si>
    <r>
      <rPr>
        <b/>
        <sz val="9"/>
        <rFont val="Times New Roman"/>
        <family val="1"/>
      </rPr>
      <t xml:space="preserve">1. Julio Fernández 
</t>
    </r>
    <r>
      <rPr>
        <sz val="9"/>
        <rFont val="Times New Roman"/>
        <family val="1"/>
      </rPr>
      <t xml:space="preserve">Analista Div. Formulación, Monitoreo y Evaluación de Planes, Programas y Proyectos
</t>
    </r>
    <r>
      <rPr>
        <b/>
        <sz val="9"/>
        <rFont val="Times New Roman"/>
        <family val="1"/>
      </rPr>
      <t>2. Carmen Ramirez</t>
    </r>
    <r>
      <rPr>
        <sz val="9"/>
        <rFont val="Times New Roman"/>
        <family val="1"/>
      </rPr>
      <t xml:space="preserve">
Analista de la  Div. Formulación, Monitoreo y Evaluación de Planes, Programas y Proyectos</t>
    </r>
  </si>
  <si>
    <r>
      <rPr>
        <b/>
        <sz val="9"/>
        <color theme="1"/>
        <rFont val="Times New Roman"/>
        <family val="1"/>
      </rPr>
      <t xml:space="preserve">DPyD-11.1.1.A  </t>
    </r>
    <r>
      <rPr>
        <sz val="9"/>
        <color theme="1"/>
        <rFont val="Times New Roman"/>
        <family val="1"/>
      </rPr>
      <t>Correos recordatorios para la entrega de matrices POA y carga de evidencias en las carpetas virtuales correspondientes.</t>
    </r>
  </si>
  <si>
    <t>11.1.2 Preparar el Reporte y la Hoja de Resultado del Monitoreo Trimestral del POA 2021 y remitirlo al Comité Directivo.</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</si>
  <si>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3. Julio Fernández</t>
    </r>
    <r>
      <rPr>
        <sz val="9"/>
        <rFont val="Times New Roman"/>
        <family val="1"/>
      </rPr>
      <t xml:space="preserve">
Analista de la Div. Formulación, Monitoreo y Evaluación de Planes, Programas y Proyectos
4. </t>
    </r>
    <r>
      <rPr>
        <b/>
        <sz val="9"/>
        <rFont val="Times New Roman"/>
        <family val="1"/>
      </rPr>
      <t>Carmen Ramirez</t>
    </r>
    <r>
      <rPr>
        <sz val="9"/>
        <rFont val="Times New Roman"/>
        <family val="1"/>
      </rPr>
      <t xml:space="preserve">
Analista de la  Div. Formulación, Monitoreo y Evaluación de Planes, Programas y Proyectos</t>
    </r>
  </si>
  <si>
    <r>
      <rPr>
        <b/>
        <sz val="9"/>
        <color theme="1"/>
        <rFont val="Times New Roman"/>
        <family val="1"/>
      </rPr>
      <t>DPyD-11.1.2.A</t>
    </r>
    <r>
      <rPr>
        <sz val="9"/>
        <color theme="1"/>
        <rFont val="Times New Roman"/>
        <family val="1"/>
      </rPr>
      <t xml:space="preserve">  Matriz de Monitoreo Trimestral completada por las diferentes unidades organizativas.
</t>
    </r>
    <r>
      <rPr>
        <b/>
        <sz val="9"/>
        <color theme="1"/>
        <rFont val="Times New Roman"/>
        <family val="1"/>
      </rPr>
      <t xml:space="preserve">DPyD-11.1.2.B </t>
    </r>
    <r>
      <rPr>
        <sz val="9"/>
        <color theme="1"/>
        <rFont val="Times New Roman"/>
        <family val="1"/>
      </rPr>
      <t xml:space="preserve">  Reporte sobre la sobre el Monitoreo Trimestral de las direcciones y departamentos.
</t>
    </r>
    <r>
      <rPr>
        <b/>
        <sz val="9"/>
        <color theme="1"/>
        <rFont val="Times New Roman"/>
        <family val="1"/>
      </rPr>
      <t xml:space="preserve">DPyD-11.1.2.C </t>
    </r>
    <r>
      <rPr>
        <sz val="9"/>
        <color theme="1"/>
        <rFont val="Times New Roman"/>
        <family val="1"/>
      </rPr>
      <t xml:space="preserve"> Hoja de Resultados Trimestral.
</t>
    </r>
    <r>
      <rPr>
        <b/>
        <sz val="9"/>
        <color theme="1"/>
        <rFont val="Times New Roman"/>
        <family val="1"/>
      </rPr>
      <t>DPyD-11.1.2.D</t>
    </r>
    <r>
      <rPr>
        <sz val="9"/>
        <color theme="1"/>
        <rFont val="Times New Roman"/>
        <family val="1"/>
      </rPr>
      <t xml:space="preserve">  Carpetas con evidencias sobre el cumplimiento de las operaciones contenidas en el POA.</t>
    </r>
  </si>
  <si>
    <t>11.2 Implementar el Sistema de Planificación (Emarsuite) del Ministerio de Hacienda en la Tesorería Nacional</t>
  </si>
  <si>
    <t>11.2.1 Coordinar Taller de  Monitoreo y Evaluación Trimestral de la Planificación Institucional</t>
  </si>
  <si>
    <r>
      <rPr>
        <b/>
        <sz val="9"/>
        <rFont val="Times New Roman"/>
        <family val="1"/>
      </rPr>
      <t xml:space="preserve">1. Patricia Del Castillo - </t>
    </r>
    <r>
      <rPr>
        <sz val="9"/>
        <rFont val="Times New Roman"/>
        <family val="1"/>
      </rPr>
      <t xml:space="preserve">
Encargada del Departamento de  Planificación y Desarrollo
</t>
    </r>
    <r>
      <rPr>
        <b/>
        <sz val="9"/>
        <rFont val="Times New Roman"/>
        <family val="1"/>
      </rPr>
      <t xml:space="preserve">2. Ramón Baéz - 
</t>
    </r>
    <r>
      <rPr>
        <sz val="9"/>
        <rFont val="Times New Roman"/>
        <family val="1"/>
      </rPr>
      <t xml:space="preserve">Encargado Div. Formulación, Monitoreo y Evaluación de Planes, Programas y Proyectos                                                                                                                                                                                                                                                                                                                                                                                    </t>
    </r>
    <r>
      <rPr>
        <b/>
        <sz val="9"/>
        <rFont val="Times New Roman"/>
        <family val="1"/>
      </rPr>
      <t>3. Julio Fernández</t>
    </r>
    <r>
      <rPr>
        <sz val="9"/>
        <rFont val="Times New Roman"/>
        <family val="1"/>
      </rPr>
      <t xml:space="preserve"> 
Analista de la Div. Formulación, Monitoreo y Evaluación de Planes, Programas y Proyectos
</t>
    </r>
    <r>
      <rPr>
        <b/>
        <sz val="9"/>
        <rFont val="Times New Roman"/>
        <family val="1"/>
      </rPr>
      <t>4. Carmen Ramirez</t>
    </r>
    <r>
      <rPr>
        <sz val="9"/>
        <rFont val="Times New Roman"/>
        <family val="1"/>
      </rPr>
      <t xml:space="preserve">
Analista de la  Div. Formulación, Monitoreo y Evaluación de Planes, Programas y Proyectos</t>
    </r>
  </si>
  <si>
    <r>
      <rPr>
        <b/>
        <sz val="9"/>
        <color theme="1"/>
        <rFont val="Times New Roman"/>
        <family val="1"/>
      </rPr>
      <t>DPyD-11.2.1.A</t>
    </r>
    <r>
      <rPr>
        <sz val="9"/>
        <color theme="1"/>
        <rFont val="Times New Roman"/>
        <family val="1"/>
      </rPr>
      <t xml:space="preserve">  Correos de convocatoria al Taller.
</t>
    </r>
    <r>
      <rPr>
        <b/>
        <sz val="9"/>
        <color theme="1"/>
        <rFont val="Times New Roman"/>
        <family val="1"/>
      </rPr>
      <t>DPyD-11.2.1.B</t>
    </r>
    <r>
      <rPr>
        <sz val="9"/>
        <color theme="1"/>
        <rFont val="Times New Roman"/>
        <family val="1"/>
      </rPr>
      <t xml:space="preserve"> Reportes de las diferentes unidades de gestión sobre el cumplimiento trimestral de la Planificación Institucional</t>
    </r>
  </si>
  <si>
    <t>11.2.2 Realizar ajustes y reprogramaciones al POA 2021 a partir de los acuerdos generados en el Taller de Monitoreo Trimestral.</t>
  </si>
  <si>
    <r>
      <rPr>
        <b/>
        <sz val="9"/>
        <rFont val="Times New Roman"/>
        <family val="1"/>
      </rPr>
      <t>1. Directores y Encargados.</t>
    </r>
    <r>
      <rPr>
        <sz val="9"/>
        <rFont val="Times New Roman"/>
        <family val="1"/>
      </rPr>
      <t xml:space="preserve">
</t>
    </r>
    <r>
      <rPr>
        <b/>
        <sz val="9"/>
        <rFont val="Times New Roman"/>
        <family val="1"/>
      </rPr>
      <t xml:space="preserve">2. Patricia Del Castillo - 
</t>
    </r>
    <r>
      <rPr>
        <sz val="9"/>
        <rFont val="Times New Roman"/>
        <family val="1"/>
      </rPr>
      <t>Encargada del Departamento de  Planificación y Desarrollo</t>
    </r>
    <r>
      <rPr>
        <b/>
        <sz val="9"/>
        <rFont val="Times New Roman"/>
        <family val="1"/>
      </rPr>
      <t xml:space="preserve">
3. Ramón Baéz - 
</t>
    </r>
    <r>
      <rPr>
        <sz val="9"/>
        <rFont val="Times New Roman"/>
        <family val="1"/>
      </rPr>
      <t xml:space="preserve">Encargado Div. Formulación, Monitoreo y Evaluación de Planes, Programas y Proyectos      </t>
    </r>
    <r>
      <rPr>
        <b/>
        <sz val="9"/>
        <rFont val="Times New Roman"/>
        <family val="1"/>
      </rPr>
      <t xml:space="preserve">                                                                                                                                                                                                                                                                                                                                                                              4. Julio Fernández- 
</t>
    </r>
    <r>
      <rPr>
        <sz val="9"/>
        <rFont val="Times New Roman"/>
        <family val="1"/>
      </rPr>
      <t>Analista de la Div. Formulación, Monitoreo y Evaluación de Planes, Programas y Proyectos</t>
    </r>
  </si>
  <si>
    <r>
      <rPr>
        <b/>
        <sz val="9"/>
        <color theme="1"/>
        <rFont val="Times New Roman"/>
        <family val="1"/>
      </rPr>
      <t>DPyD-11.2.2.A</t>
    </r>
    <r>
      <rPr>
        <sz val="9"/>
        <color theme="1"/>
        <rFont val="Times New Roman"/>
        <family val="1"/>
      </rPr>
      <t xml:space="preserve"> Acuerdos generados en el Taller de Monitoreo Trimestral
</t>
    </r>
    <r>
      <rPr>
        <b/>
        <sz val="9"/>
        <color theme="1"/>
        <rFont val="Times New Roman"/>
        <family val="1"/>
      </rPr>
      <t>DPyD-11.2.2.B</t>
    </r>
    <r>
      <rPr>
        <sz val="9"/>
        <color theme="1"/>
        <rFont val="Times New Roman"/>
        <family val="1"/>
      </rPr>
      <t xml:space="preserve"> Plan Operativo Anual 2021 actualizados acorde a los acuerdos generados.</t>
    </r>
  </si>
  <si>
    <t>Dirección de Programación y Evaluación Financiera</t>
  </si>
  <si>
    <t>2. Gestión de Caja Activa</t>
  </si>
  <si>
    <t>2.1 Articular la cuota de pago con la programación financiera.</t>
  </si>
  <si>
    <t>2.1.1 Asignar la cuota de pago a partir de la implementación de la programación del devengado, fortaleciendo así la consolidación de la programación de caja.</t>
  </si>
  <si>
    <t>1. Implementación  del Rediseño de la Programación de Caja</t>
  </si>
  <si>
    <t xml:space="preserve">1.1 Realizar los desarrollos (BI) requeridos en el modelo funcional de programación financiera. </t>
  </si>
  <si>
    <t xml:space="preserve">1.1.3 Realizar la Programación (Codificación) del Sistema. </t>
  </si>
  <si>
    <t xml:space="preserve">1. DAFI - Desarrolladores Contratados </t>
  </si>
  <si>
    <t>Proyecto retrasado  por razones exógenas ( Falta de desarrolladores), debe ser  reprogramado.</t>
  </si>
  <si>
    <r>
      <rPr>
        <b/>
        <sz val="9"/>
        <rFont val="Times New Roman"/>
        <family val="1"/>
      </rPr>
      <t>DPyEF-1.1.3.A</t>
    </r>
    <r>
      <rPr>
        <sz val="9"/>
        <rFont val="Times New Roman"/>
        <family val="1"/>
      </rPr>
      <t xml:space="preserve"> Correos de seguimiento de avances en codificación del Sistema.</t>
    </r>
  </si>
  <si>
    <t>1.1.4 Definir y desarrollar  de las Interfaces con otros Sistemas de Información.</t>
  </si>
  <si>
    <r>
      <rPr>
        <b/>
        <sz val="9"/>
        <rFont val="Times New Roman"/>
        <family val="1"/>
      </rPr>
      <t>DPyEF-1.1.4.A</t>
    </r>
    <r>
      <rPr>
        <sz val="9"/>
        <rFont val="Times New Roman"/>
        <family val="1"/>
      </rPr>
      <t xml:space="preserve"> Correos de seguimiento de avances en desarrollo de interfaces de otros sistemas de infromación.</t>
    </r>
  </si>
  <si>
    <t>3. Conformación del Comité de Caja e Implementación de Plan de Acción del Comité de Gestión de Caja 2021</t>
  </si>
  <si>
    <t>3.3 Implementar plan de acción del Comité de Caja  2021.</t>
  </si>
  <si>
    <t>3.3.1 Ejecutar plan de acción del Comité de Caja a  2021.</t>
  </si>
  <si>
    <t>05/06/2021
(Corte Trimestral)</t>
  </si>
  <si>
    <r>
      <rPr>
        <b/>
        <sz val="9"/>
        <rFont val="Times New Roman"/>
        <family val="1"/>
      </rPr>
      <t xml:space="preserve">1.  Jonathan Liz -  </t>
    </r>
    <r>
      <rPr>
        <sz val="9"/>
        <rFont val="Times New Roman"/>
        <family val="1"/>
      </rPr>
      <t xml:space="preserve">
Director Programación y Evaluación Financiera
</t>
    </r>
    <r>
      <rPr>
        <b/>
        <sz val="9"/>
        <rFont val="Times New Roman"/>
        <family val="1"/>
      </rPr>
      <t xml:space="preserve"> 2. Jesús Ramírez -</t>
    </r>
    <r>
      <rPr>
        <sz val="9"/>
        <rFont val="Times New Roman"/>
        <family val="1"/>
      </rPr>
      <t xml:space="preserve">
Enc. Análisis y Evaluación de Riesgos Financieros</t>
    </r>
  </si>
  <si>
    <t>Plan Elaborado  y en ejecución. 
El rezago del mismo se debe:
 1) Retraso de la primera reunión del Comité, que debía ser convocada por la máxima autoridad.
 2) Cambios en  la supervisión.</t>
  </si>
  <si>
    <r>
      <rPr>
        <b/>
        <sz val="9"/>
        <rFont val="Times New Roman"/>
        <family val="1"/>
      </rPr>
      <t>DPyEF-3.3.1.A</t>
    </r>
    <r>
      <rPr>
        <sz val="9"/>
        <rFont val="Times New Roman"/>
        <family val="1"/>
      </rPr>
      <t xml:space="preserve"> Reportes de la Ejecución del Plan </t>
    </r>
  </si>
  <si>
    <t>3.3.2  Dar seguimiento ejecución del Plan de Acción.</t>
  </si>
  <si>
    <t>15/06/2021
(Corte Trimestral)</t>
  </si>
  <si>
    <r>
      <rPr>
        <b/>
        <sz val="9"/>
        <rFont val="Times New Roman"/>
        <family val="1"/>
      </rPr>
      <t xml:space="preserve">DPyEF-3.3.2.A </t>
    </r>
    <r>
      <rPr>
        <sz val="9"/>
        <rFont val="Times New Roman"/>
        <family val="1"/>
      </rPr>
      <t xml:space="preserve">Comunicación o Correos de seguimiento </t>
    </r>
  </si>
  <si>
    <t>2.2 Implementar la Gestión de Activos y Pasivos.</t>
  </si>
  <si>
    <t>2.2.1  Definir e implementar las estrategias para invertir los excedentes y financiar el descalce estacional de caja.</t>
  </si>
  <si>
    <t>4. Elaboración de Política de Gestión de  Riesgos Financieros</t>
  </si>
  <si>
    <r>
      <rPr>
        <b/>
        <sz val="9"/>
        <rFont val="Times New Roman"/>
        <family val="1"/>
      </rPr>
      <t>A.</t>
    </r>
    <r>
      <rPr>
        <sz val="9"/>
        <rFont val="Times New Roman"/>
        <family val="1"/>
      </rPr>
      <t xml:space="preserve"> Politíca de Gestión de Riesgos Financieros elaborada y difundida.</t>
    </r>
  </si>
  <si>
    <t>4.1 Elaborar Política General de la División de Analísis y Evaluación de Riesgos Financieros.</t>
  </si>
  <si>
    <t xml:space="preserve">70% </t>
  </si>
  <si>
    <t>4.1.2  Elaborar Borrador de la Política General  de la División de Analísis y Evaluación de Riesgos Financieros.</t>
  </si>
  <si>
    <t>01/04/2021
Corte Trimestral</t>
  </si>
  <si>
    <t xml:space="preserve">15/10/2021
Corte Trimestral </t>
  </si>
  <si>
    <r>
      <t xml:space="preserve">1.Jesús Ramirez
</t>
    </r>
    <r>
      <rPr>
        <sz val="9"/>
        <rFont val="Times New Roman"/>
        <family val="1"/>
      </rPr>
      <t>Encargado de la División de Analisis y Evaluación de Riesgos Financieros.</t>
    </r>
    <r>
      <rPr>
        <b/>
        <sz val="9"/>
        <rFont val="Times New Roman"/>
        <family val="1"/>
      </rPr>
      <t xml:space="preserve">
2. Equipo DPyEF</t>
    </r>
  </si>
  <si>
    <t>El borrador de la Política  de Gestión de Riesgos está elaborada  y va a la fase de socialización y revisión con  las diferentes Direcciones de la Institución  para recomendaciones o sugerencias antes de ser aprobada por la máxima autoridad.</t>
  </si>
  <si>
    <r>
      <rPr>
        <b/>
        <sz val="9"/>
        <color theme="1"/>
        <rFont val="Times New Roman"/>
        <family val="1"/>
      </rPr>
      <t>DPyEF-4.1.2.A</t>
    </r>
    <r>
      <rPr>
        <sz val="9"/>
        <color theme="1"/>
        <rFont val="Times New Roman"/>
        <family val="1"/>
      </rPr>
      <t xml:space="preserve"> Borrador Politica de Gestión de Riesgos.</t>
    </r>
  </si>
  <si>
    <t>Departamento de Recursos Humanos</t>
  </si>
  <si>
    <t>4.. Fortalecimiento Institucional</t>
  </si>
  <si>
    <t>4.1 Cerrar las brechas de competencias cardinales identificadas en un 95%.</t>
  </si>
  <si>
    <t>4.1.1 Implementar un Sistema de Gestión por Competencias que posibilite la identificación y cierre de las brechas de competencias requeridas.</t>
  </si>
  <si>
    <t xml:space="preserve">1. Implementación del Plan de Cierre de Brechas por Competencias </t>
  </si>
  <si>
    <r>
      <rPr>
        <b/>
        <sz val="9"/>
        <color theme="1"/>
        <rFont val="Times New Roman"/>
        <family val="1"/>
      </rPr>
      <t xml:space="preserve">A. </t>
    </r>
    <r>
      <rPr>
        <sz val="9"/>
        <color theme="1"/>
        <rFont val="Times New Roman"/>
        <family val="1"/>
      </rPr>
      <t xml:space="preserve">Plan de Cierre de la Brecha de Competencias Blandas 2021 implementado.
</t>
    </r>
    <r>
      <rPr>
        <b/>
        <sz val="9"/>
        <color theme="1"/>
        <rFont val="Times New Roman"/>
        <family val="1"/>
      </rPr>
      <t>B.</t>
    </r>
    <r>
      <rPr>
        <sz val="9"/>
        <color theme="1"/>
        <rFont val="Times New Roman"/>
        <family val="1"/>
      </rPr>
      <t xml:space="preserve"> Plan de Cierre de la Brecha de Competencias Duras 2021 implementado.
</t>
    </r>
    <r>
      <rPr>
        <b/>
        <sz val="9"/>
        <color theme="1"/>
        <rFont val="Times New Roman"/>
        <family val="1"/>
      </rPr>
      <t>C.</t>
    </r>
    <r>
      <rPr>
        <sz val="9"/>
        <color theme="1"/>
        <rFont val="Times New Roman"/>
        <family val="1"/>
      </rPr>
      <t xml:space="preserve"> Actividad de Integración para Cierre de Competencias 2021 ejecutada.
</t>
    </r>
    <r>
      <rPr>
        <b/>
        <sz val="9"/>
        <color theme="1"/>
        <rFont val="Times New Roman"/>
        <family val="1"/>
      </rPr>
      <t xml:space="preserve">
D.</t>
    </r>
    <r>
      <rPr>
        <sz val="9"/>
        <color theme="1"/>
        <rFont val="Times New Roman"/>
        <family val="1"/>
      </rPr>
      <t xml:space="preserve"> Plan de Cierre de Brecha Competencias Blandas y Duras 2022 diseñado y aprobado. </t>
    </r>
  </si>
  <si>
    <t>1.2 Implementar el Plan de Cierre de la Brecha de Competencias Duras 2021</t>
  </si>
  <si>
    <t>1.2.1 Gestiónar las capacitaciones conforme al plan de capacitación por competencias.</t>
  </si>
  <si>
    <t>30/11/2021
(Corte Trimestral)</t>
  </si>
  <si>
    <r>
      <rPr>
        <b/>
        <sz val="9"/>
        <rFont val="Times New Roman"/>
        <family val="1"/>
      </rPr>
      <t xml:space="preserve">1. Amelia María Johnson </t>
    </r>
    <r>
      <rPr>
        <sz val="9"/>
        <rFont val="Times New Roman"/>
        <family val="1"/>
      </rPr>
      <t xml:space="preserve">-                Enc. Div. Desempeño y Desarrollo Humano
</t>
    </r>
    <r>
      <rPr>
        <b/>
        <sz val="9"/>
        <rFont val="Times New Roman"/>
        <family val="1"/>
      </rPr>
      <t xml:space="preserve">2.  .Antonia Pichardo -               </t>
    </r>
    <r>
      <rPr>
        <sz val="9"/>
        <rFont val="Times New Roman"/>
        <family val="1"/>
      </rPr>
      <t>Analista de RR.HH.</t>
    </r>
  </si>
  <si>
    <r>
      <rPr>
        <b/>
        <sz val="9"/>
        <color theme="1"/>
        <rFont val="Times New Roman"/>
        <family val="1"/>
      </rPr>
      <t xml:space="preserve">- DRRHH-1.2.1.A  </t>
    </r>
    <r>
      <rPr>
        <sz val="9"/>
        <color theme="1"/>
        <rFont val="Times New Roman"/>
        <family val="1"/>
      </rPr>
      <t xml:space="preserve">Correos/ comunicaciónes solicitando las capacitaciones al proveedor correspondiente.   
</t>
    </r>
    <r>
      <rPr>
        <b/>
        <sz val="9"/>
        <color theme="1"/>
        <rFont val="Times New Roman"/>
        <family val="1"/>
      </rPr>
      <t>- DRRHH-1.2.1.B</t>
    </r>
    <r>
      <rPr>
        <sz val="9"/>
        <color theme="1"/>
        <rFont val="Times New Roman"/>
        <family val="1"/>
      </rPr>
      <t xml:space="preserve"> Plan de Cierre de Brecha de Competencias Duras 2021 (con costo).
</t>
    </r>
    <r>
      <rPr>
        <b/>
        <sz val="9"/>
        <color theme="1"/>
        <rFont val="Times New Roman"/>
        <family val="1"/>
      </rPr>
      <t>- DRRHH-1.2.1.C</t>
    </r>
    <r>
      <rPr>
        <sz val="9"/>
        <color theme="1"/>
        <rFont val="Times New Roman"/>
        <family val="1"/>
      </rPr>
      <t xml:space="preserve"> Plan de Cierre de Brecha de Competencias 2021 (sin costo).</t>
    </r>
  </si>
  <si>
    <t>1.2.2 Coordinar la logística conforme a la programación de las capacitaciones.</t>
  </si>
  <si>
    <r>
      <rPr>
        <b/>
        <sz val="9"/>
        <rFont val="Times New Roman"/>
        <family val="1"/>
      </rPr>
      <t>1. Amelia María Johnson</t>
    </r>
    <r>
      <rPr>
        <sz val="9"/>
        <rFont val="Times New Roman"/>
        <family val="1"/>
      </rPr>
      <t xml:space="preserve"> -   Enc. Div. Desempeño y Desarrollo Humano
</t>
    </r>
  </si>
  <si>
    <r>
      <rPr>
        <b/>
        <sz val="9"/>
        <color theme="1"/>
        <rFont val="Times New Roman"/>
        <family val="1"/>
      </rPr>
      <t xml:space="preserve">-DRRHH-1.2.2.A </t>
    </r>
    <r>
      <rPr>
        <sz val="9"/>
        <color theme="1"/>
        <rFont val="Times New Roman"/>
        <family val="1"/>
      </rPr>
      <t xml:space="preserve"> Correos/comunicaciónes de solicitud de requerimientos.
- </t>
    </r>
    <r>
      <rPr>
        <b/>
        <sz val="9"/>
        <color theme="1"/>
        <rFont val="Times New Roman"/>
        <family val="1"/>
      </rPr>
      <t xml:space="preserve">DRRHH-1.2.2.B </t>
    </r>
    <r>
      <rPr>
        <sz val="9"/>
        <color theme="1"/>
        <rFont val="Times New Roman"/>
        <family val="1"/>
      </rPr>
      <t xml:space="preserve">
Cronograma/plan de sesiones para capacitación.</t>
    </r>
  </si>
  <si>
    <t>1.2.3 Impartir capacitación dirigida a involucrados.</t>
  </si>
  <si>
    <r>
      <t xml:space="preserve">1. Instituciones y/o Entidades externas que proveen la capacitación. 
2. Amelia María Johnson -   </t>
    </r>
    <r>
      <rPr>
        <sz val="9"/>
        <rFont val="Times New Roman"/>
        <family val="1"/>
      </rPr>
      <t>Enc. Div. Desempeño y Desarrollo Humano</t>
    </r>
  </si>
  <si>
    <r>
      <rPr>
        <b/>
        <sz val="9"/>
        <color theme="1"/>
        <rFont val="Times New Roman"/>
        <family val="1"/>
      </rPr>
      <t xml:space="preserve">DRRHH-1.2.3.A  </t>
    </r>
    <r>
      <rPr>
        <sz val="9"/>
        <color theme="1"/>
        <rFont val="Times New Roman"/>
        <family val="1"/>
      </rPr>
      <t>Matriz o Listado de Participantes enviados a realizar los programas de capacitación solicitados.</t>
    </r>
    <r>
      <rPr>
        <b/>
        <sz val="8"/>
        <color theme="1"/>
        <rFont val="Times New Roman"/>
        <family val="1"/>
      </rPr>
      <t/>
    </r>
  </si>
  <si>
    <t>1.2.4  Gestiónar la Evaluación de las capacitaciones impartidas (Servidor/ Supervisor)</t>
  </si>
  <si>
    <t>01-05-21
(Evaluación Supervisor - Corte Trimestral después de realizarse la capacitación)</t>
  </si>
  <si>
    <t>30-11-21
(Evaluación Supervisor - Corte Trimestral después de realizarse la capacitación)</t>
  </si>
  <si>
    <r>
      <t xml:space="preserve">1. Antonia Pichardo -      </t>
    </r>
    <r>
      <rPr>
        <sz val="9"/>
        <rFont val="Times New Roman"/>
        <family val="1"/>
      </rPr>
      <t>Analista de RR.HH.</t>
    </r>
  </si>
  <si>
    <r>
      <rPr>
        <b/>
        <sz val="9"/>
        <color theme="1"/>
        <rFont val="Times New Roman"/>
        <family val="1"/>
      </rPr>
      <t xml:space="preserve">DRRHH-1.2.4.A </t>
    </r>
    <r>
      <rPr>
        <sz val="9"/>
        <color theme="1"/>
        <rFont val="Times New Roman"/>
        <family val="1"/>
      </rPr>
      <t>Formulario de evaluación de capacitación.
'</t>
    </r>
    <r>
      <rPr>
        <b/>
        <sz val="9"/>
        <color theme="1"/>
        <rFont val="Times New Roman"/>
        <family val="1"/>
      </rPr>
      <t xml:space="preserve">DRRHH-1.2.4.B </t>
    </r>
    <r>
      <rPr>
        <sz val="9"/>
        <color theme="1"/>
        <rFont val="Times New Roman"/>
        <family val="1"/>
      </rPr>
      <t>Formulario de Impacto de la capitación.</t>
    </r>
  </si>
  <si>
    <t>1.3 Llevar a cabo Actividad de Integración para Cierre de Competencias 2021</t>
  </si>
  <si>
    <t>1.3.1 Gestiónar el Plan Metodológico de la actividad de integración para el cierre de competencias 2021.</t>
  </si>
  <si>
    <r>
      <rPr>
        <b/>
        <sz val="9"/>
        <color rgb="FF000000"/>
        <rFont val="Times New Roman"/>
        <family val="1"/>
      </rPr>
      <t xml:space="preserve">1. Amelia María Johnson -   
</t>
    </r>
    <r>
      <rPr>
        <sz val="9"/>
        <color rgb="FF000000"/>
        <rFont val="Times New Roman"/>
        <family val="1"/>
      </rPr>
      <t>Enc. Div. Desempeño y Desarrollo Humano</t>
    </r>
    <r>
      <rPr>
        <sz val="9"/>
        <color rgb="FF000000"/>
        <rFont val="Times New Roman"/>
        <family val="1"/>
      </rPr>
      <t xml:space="preserve">
</t>
    </r>
    <r>
      <rPr>
        <b/>
        <sz val="9"/>
        <color rgb="FF000000"/>
        <rFont val="Times New Roman"/>
        <family val="1"/>
      </rPr>
      <t xml:space="preserve">Antonia Pichardo -         </t>
    </r>
    <r>
      <rPr>
        <sz val="9"/>
        <color rgb="FF000000"/>
        <rFont val="Times New Roman"/>
        <family val="1"/>
      </rPr>
      <t>Analista de RR.HH.</t>
    </r>
  </si>
  <si>
    <r>
      <rPr>
        <b/>
        <sz val="9"/>
        <color theme="1"/>
        <rFont val="Times New Roman"/>
        <family val="1"/>
      </rPr>
      <t>- DRRHH-1.3.1.A</t>
    </r>
    <r>
      <rPr>
        <sz val="9"/>
        <color theme="1"/>
        <rFont val="Times New Roman"/>
        <family val="1"/>
      </rPr>
      <t xml:space="preserve">  Correo o comunicación de Solicitud al Proveedor. 
- </t>
    </r>
    <r>
      <rPr>
        <b/>
        <sz val="9"/>
        <color theme="1"/>
        <rFont val="Times New Roman"/>
        <family val="1"/>
      </rPr>
      <t>DRRHH-1.3.1.B</t>
    </r>
    <r>
      <rPr>
        <sz val="9"/>
        <color theme="1"/>
        <rFont val="Times New Roman"/>
        <family val="1"/>
      </rPr>
      <t xml:space="preserve">   Plan Metodológico de la actividad de integración para el cierre de competencias 2021.</t>
    </r>
  </si>
  <si>
    <t>1.4 Diseñar Planes de Cierre de Brechas de Competencias Blandas y Duras 2022</t>
  </si>
  <si>
    <t>1.4.1 Realizar levantamiento de información.</t>
  </si>
  <si>
    <r>
      <t xml:space="preserve">1. </t>
    </r>
    <r>
      <rPr>
        <b/>
        <sz val="9"/>
        <color rgb="FF000000"/>
        <rFont val="Times New Roman"/>
        <family val="1"/>
      </rPr>
      <t>Amelia María Johnson</t>
    </r>
    <r>
      <rPr>
        <sz val="9"/>
        <color rgb="FF000000"/>
        <rFont val="Times New Roman"/>
        <family val="1"/>
      </rPr>
      <t xml:space="preserve"> -   Enc. Div. Desempeño y Desarrollo Humano
2.</t>
    </r>
    <r>
      <rPr>
        <b/>
        <sz val="9"/>
        <color rgb="FF000000"/>
        <rFont val="Times New Roman"/>
        <family val="1"/>
      </rPr>
      <t>Antonia Pichardo</t>
    </r>
    <r>
      <rPr>
        <sz val="9"/>
        <color rgb="FF000000"/>
        <rFont val="Times New Roman"/>
        <family val="1"/>
      </rPr>
      <t xml:space="preserve"> -       Analista de RR.HH.</t>
    </r>
  </si>
  <si>
    <r>
      <rPr>
        <b/>
        <sz val="9"/>
        <color theme="1"/>
        <rFont val="Times New Roman"/>
        <family val="1"/>
      </rPr>
      <t xml:space="preserve">DRRHH-1.4.1 </t>
    </r>
    <r>
      <rPr>
        <sz val="9"/>
        <color theme="1"/>
        <rFont val="Times New Roman"/>
        <family val="1"/>
      </rPr>
      <t xml:space="preserve">Documentos de Referencia y Consulta. </t>
    </r>
  </si>
  <si>
    <t>2. Implementación del Plan de Dotación de Personal del 2021</t>
  </si>
  <si>
    <r>
      <rPr>
        <b/>
        <sz val="9"/>
        <rFont val="Times New Roman"/>
        <family val="1"/>
      </rPr>
      <t>A</t>
    </r>
    <r>
      <rPr>
        <sz val="9"/>
        <rFont val="Times New Roman"/>
        <family val="1"/>
      </rPr>
      <t xml:space="preserve">. Plan de Dotación de Personal 2021 Implementado. </t>
    </r>
  </si>
  <si>
    <t>2.1  Implementar el Plan de Dotación de Personal del 2021.</t>
  </si>
  <si>
    <t>2.1.1 Ejecutar las actividades del Plan de Dotación de Personal del 2021.</t>
  </si>
  <si>
    <t>15-1-21
(Corte Trimestral)</t>
  </si>
  <si>
    <t>31-12-21
(Corte Trimestral)</t>
  </si>
  <si>
    <r>
      <rPr>
        <b/>
        <sz val="9"/>
        <color rgb="FF000000"/>
        <rFont val="Times New Roman"/>
        <family val="1"/>
      </rPr>
      <t xml:space="preserve">1. Amelia María Johnson-    </t>
    </r>
    <r>
      <rPr>
        <sz val="9"/>
        <color rgb="FF000000"/>
        <rFont val="Times New Roman"/>
        <family val="1"/>
      </rPr>
      <t xml:space="preserve">Enc. Div. Desempeño y Desarrollo Humano
</t>
    </r>
  </si>
  <si>
    <r>
      <rPr>
        <b/>
        <sz val="9"/>
        <color theme="1"/>
        <rFont val="Times New Roman"/>
        <family val="1"/>
      </rPr>
      <t xml:space="preserve">DRRHH-2.1.1.A </t>
    </r>
    <r>
      <rPr>
        <sz val="9"/>
        <color theme="1"/>
        <rFont val="Times New Roman"/>
        <family val="1"/>
      </rPr>
      <t xml:space="preserve">Plan de Dotación de Personal del 2021 Aprobado. </t>
    </r>
    <r>
      <rPr>
        <b/>
        <sz val="9"/>
        <color theme="1"/>
        <rFont val="Times New Roman"/>
        <family val="1"/>
      </rPr>
      <t xml:space="preserve">
DRRHH-2.1.1.B </t>
    </r>
    <r>
      <rPr>
        <sz val="9"/>
        <color theme="1"/>
        <rFont val="Times New Roman"/>
        <family val="1"/>
      </rPr>
      <t>Evidencias de la Ejecución:
- Base de Concursos realizados. 
-Acciones de Personal completadas.</t>
    </r>
  </si>
  <si>
    <t>2.1.2  Reportar la Ejecución de los avances según lo planificado.</t>
  </si>
  <si>
    <r>
      <rPr>
        <b/>
        <sz val="9"/>
        <color theme="1"/>
        <rFont val="Times New Roman"/>
        <family val="1"/>
      </rPr>
      <t xml:space="preserve">DRRHH-2.1.2.A </t>
    </r>
    <r>
      <rPr>
        <sz val="9"/>
        <color theme="1"/>
        <rFont val="Times New Roman"/>
        <family val="1"/>
      </rPr>
      <t xml:space="preserve">Registro de Elegible de los Concursos realizados según el Plan.
</t>
    </r>
    <r>
      <rPr>
        <b/>
        <sz val="9"/>
        <color theme="1"/>
        <rFont val="Times New Roman"/>
        <family val="1"/>
      </rPr>
      <t>DRRHH-2.1.2.B</t>
    </r>
    <r>
      <rPr>
        <sz val="9"/>
        <color theme="1"/>
        <rFont val="Times New Roman"/>
        <family val="1"/>
      </rPr>
      <t xml:space="preserve"> Reportes de Ejecucion del Plan definido para el periodo. </t>
    </r>
  </si>
  <si>
    <t xml:space="preserve">4.  Evaluación de los Acuerdos de Desempeño por Resultados 2021 y Elaboración de los Acuerdos de Desempeño por Resultados 2022 . </t>
  </si>
  <si>
    <r>
      <rPr>
        <b/>
        <sz val="9"/>
        <color theme="1"/>
        <rFont val="Times New Roman"/>
        <family val="1"/>
      </rPr>
      <t xml:space="preserve">A. </t>
    </r>
    <r>
      <rPr>
        <sz val="9"/>
        <color theme="1"/>
        <rFont val="Times New Roman"/>
        <family val="1"/>
      </rPr>
      <t xml:space="preserve">Acuerdos de Desempeños por Resultados 2021 Implementados. 
</t>
    </r>
    <r>
      <rPr>
        <b/>
        <sz val="9"/>
        <color theme="1"/>
        <rFont val="Times New Roman"/>
        <family val="1"/>
      </rPr>
      <t xml:space="preserve">B. </t>
    </r>
    <r>
      <rPr>
        <sz val="9"/>
        <color theme="1"/>
        <rFont val="Times New Roman"/>
        <family val="1"/>
      </rPr>
      <t>Acuerdos de Desempeño de la Evaluación de Desempeño por Resultados 2022 levantados.</t>
    </r>
  </si>
  <si>
    <t>4.1 Ejecutar los Acuerdos de Desempeño por Resultados 2021.</t>
  </si>
  <si>
    <t>4.1.1 Dar seguimiento a la implementación de los acuerdos de desempeño.</t>
  </si>
  <si>
    <t>01-01-21
(Corte Cuatrimestral)</t>
  </si>
  <si>
    <t>31-12-21
(Corte Cuatrimestral)</t>
  </si>
  <si>
    <r>
      <rPr>
        <b/>
        <sz val="9"/>
        <rFont val="Times New Roman"/>
        <family val="1"/>
      </rPr>
      <t>1. Amelia María Johnson</t>
    </r>
    <r>
      <rPr>
        <sz val="9"/>
        <rFont val="Times New Roman"/>
        <family val="1"/>
      </rPr>
      <t xml:space="preserve"> -
Enc. Div. Desempeño y Desarrollo Humano</t>
    </r>
    <r>
      <rPr>
        <sz val="9"/>
        <rFont val="Times New Roman"/>
        <family val="1"/>
      </rPr>
      <t xml:space="preserve">
</t>
    </r>
    <r>
      <rPr>
        <b/>
        <sz val="9"/>
        <rFont val="Times New Roman"/>
        <family val="1"/>
      </rPr>
      <t xml:space="preserve">3.Antonia Pichardo </t>
    </r>
    <r>
      <rPr>
        <sz val="9"/>
        <rFont val="Times New Roman"/>
        <family val="1"/>
      </rPr>
      <t>-
 Analista de RR.HH.</t>
    </r>
  </si>
  <si>
    <r>
      <rPr>
        <b/>
        <sz val="9"/>
        <color theme="1"/>
        <rFont val="Times New Roman"/>
        <family val="1"/>
      </rPr>
      <t xml:space="preserve">DRRHH-2.1.1.A </t>
    </r>
    <r>
      <rPr>
        <sz val="9"/>
        <color theme="1"/>
        <rFont val="Times New Roman"/>
        <family val="1"/>
      </rPr>
      <t xml:space="preserve">Plan de Dotación de Personal del 2019 Aprobado. </t>
    </r>
    <r>
      <rPr>
        <b/>
        <sz val="9"/>
        <color theme="1"/>
        <rFont val="Times New Roman"/>
        <family val="1"/>
      </rPr>
      <t xml:space="preserve">
DRRHH-2.1.1.B </t>
    </r>
    <r>
      <rPr>
        <sz val="9"/>
        <color theme="1"/>
        <rFont val="Times New Roman"/>
        <family val="1"/>
      </rPr>
      <t>Evidencias de la Ejecución:
- Base de Concursos realizados. 
-Acciones de Personal completadas.</t>
    </r>
  </si>
  <si>
    <t>5. Diseño e Implementación de un  Sistema Informático para la Gestión de Registro, Control, Servicios y  Gestión por Competencia de RRHH.</t>
  </si>
  <si>
    <t>A. Diseñado, desarrollado e implementado el Sistema Informático para la Gestión de Registro, Control, Servicios y Gestión por Competencias</t>
  </si>
  <si>
    <t>5.1 Elaborar modelo conceptual del Sistema Informático para la Gestión de Registro, Control, Servicios  y de Gestión por Competencia de RRHH</t>
  </si>
  <si>
    <t>5.1.3 Elaborar modelo conceptual del Sistema Informático para la Gestión de Registro, Control, Servicios  y  Gestión por Competencia de RRHH.</t>
  </si>
  <si>
    <r>
      <t xml:space="preserve">1. Gleny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r>
      <rPr>
        <b/>
        <sz val="9"/>
        <color theme="1"/>
        <rFont val="Times New Roman"/>
        <family val="1"/>
      </rPr>
      <t xml:space="preserve">
3.Antonia Pichardo -       </t>
    </r>
    <r>
      <rPr>
        <sz val="9"/>
        <color theme="1"/>
        <rFont val="Times New Roman"/>
        <family val="1"/>
      </rPr>
      <t>Analista de RR.HH.
4</t>
    </r>
    <r>
      <rPr>
        <b/>
        <sz val="9"/>
        <color theme="1"/>
        <rFont val="Times New Roman"/>
        <family val="1"/>
      </rPr>
      <t>.  Equipo DTIC</t>
    </r>
  </si>
  <si>
    <r>
      <rPr>
        <b/>
        <sz val="9"/>
        <color theme="1"/>
        <rFont val="Times New Roman"/>
        <family val="1"/>
      </rPr>
      <t xml:space="preserve">DRRHH-5.1.3.A </t>
    </r>
    <r>
      <rPr>
        <sz val="9"/>
        <color theme="1"/>
        <rFont val="Times New Roman"/>
        <family val="1"/>
      </rPr>
      <t xml:space="preserve"> Primera versión del Borrador del Modelo Conceptual  del Sistema.
</t>
    </r>
    <r>
      <rPr>
        <b/>
        <sz val="9"/>
        <color theme="1"/>
        <rFont val="Times New Roman"/>
        <family val="1"/>
      </rPr>
      <t>DRRHH-5.1.3.B</t>
    </r>
    <r>
      <rPr>
        <sz val="9"/>
        <color theme="1"/>
        <rFont val="Times New Roman"/>
        <family val="1"/>
      </rPr>
      <t xml:space="preserve"> Modelo Conceptual  del Sistema ajustado.</t>
    </r>
  </si>
  <si>
    <t>5.1.4 Validar el borrador del modelo conceptual del Sistema Informático.</t>
  </si>
  <si>
    <r>
      <t xml:space="preserve">1. Lucy Belle Feliz-       </t>
    </r>
    <r>
      <rPr>
        <sz val="9"/>
        <color theme="1"/>
        <rFont val="Times New Roman"/>
        <family val="1"/>
      </rPr>
      <t>Encargada RRHH</t>
    </r>
  </si>
  <si>
    <r>
      <rPr>
        <b/>
        <sz val="9"/>
        <color theme="1"/>
        <rFont val="Times New Roman"/>
        <family val="1"/>
      </rPr>
      <t>DRRHH-5.1.4</t>
    </r>
    <r>
      <rPr>
        <sz val="9"/>
        <color theme="1"/>
        <rFont val="Times New Roman"/>
        <family val="1"/>
      </rPr>
      <t xml:space="preserve"> Modelo Conceptual  del Sistema validado. </t>
    </r>
  </si>
  <si>
    <t xml:space="preserve">5.1.5 Suministrar al Departamento de Tecnología, el modelo conceptual del Sistema. </t>
  </si>
  <si>
    <r>
      <t xml:space="preserve">1. Glenys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</si>
  <si>
    <t>El marco conceptual de este punto no se ha desarrollado, debido a que el sistema como originalmente se planteo ha sido modificado y se esta trabajando en el levantamiento de un sistema de gestión por competencias y sistema de evaluación por desempeño</t>
  </si>
  <si>
    <r>
      <rPr>
        <b/>
        <sz val="9"/>
        <color theme="1"/>
        <rFont val="Times New Roman"/>
        <family val="1"/>
      </rPr>
      <t>DRRHH-5.1.5.A</t>
    </r>
    <r>
      <rPr>
        <sz val="9"/>
        <color theme="1"/>
        <rFont val="Times New Roman"/>
        <family val="1"/>
      </rPr>
      <t xml:space="preserve">  Acuse de recibo del modelo conceptual acerca de Mejoras al Reporte de Cesiones de Crédito y Embargo.</t>
    </r>
  </si>
  <si>
    <t>5.2 Desarrollar el Sistema  para la Gestión de Registro, Control, Servicios y  Gestión por Competencia de RRHH</t>
  </si>
  <si>
    <t>5.2.1  Dar seguimiento a DTI para el desarrollo de un Sistema.</t>
  </si>
  <si>
    <r>
      <t xml:space="preserve">1. Glenys Pimentel -
</t>
    </r>
    <r>
      <rPr>
        <sz val="9"/>
        <color theme="1"/>
        <rFont val="Times New Roman"/>
        <family val="1"/>
      </rPr>
      <t xml:space="preserve">Enc. División Registro y Control
</t>
    </r>
    <r>
      <rPr>
        <b/>
        <sz val="9"/>
        <color theme="1"/>
        <rFont val="Times New Roman"/>
        <family val="1"/>
      </rPr>
      <t>2. Amelia María Johnson</t>
    </r>
    <r>
      <rPr>
        <sz val="9"/>
        <color theme="1"/>
        <rFont val="Times New Roman"/>
        <family val="1"/>
      </rPr>
      <t xml:space="preserve"> -   Enc. Div. Desempeño y Desarrollo Humano</t>
    </r>
    <r>
      <rPr>
        <b/>
        <sz val="9"/>
        <color theme="1"/>
        <rFont val="Times New Roman"/>
        <family val="1"/>
      </rPr>
      <t xml:space="preserve">
3. Marlin Acosta
</t>
    </r>
    <r>
      <rPr>
        <sz val="9"/>
        <color theme="1"/>
        <rFont val="Times New Roman"/>
        <family val="1"/>
      </rPr>
      <t>Auxiliar de RR.HH.</t>
    </r>
    <r>
      <rPr>
        <b/>
        <sz val="9"/>
        <color theme="1"/>
        <rFont val="Times New Roman"/>
        <family val="1"/>
      </rPr>
      <t xml:space="preserve">
4. Oskayra Reyes -          </t>
    </r>
    <r>
      <rPr>
        <sz val="9"/>
        <color theme="1"/>
        <rFont val="Times New Roman"/>
        <family val="1"/>
      </rPr>
      <t>Analista de Desempeño y Desarrollo</t>
    </r>
  </si>
  <si>
    <t>Se han generado reuniones con representación de ambos departamentos para ver la factibilidad de desarrollo de dicho programa, pero enfocado solo a la gestión por competencias y evaluación por desempeño</t>
  </si>
  <si>
    <r>
      <rPr>
        <b/>
        <sz val="9"/>
        <color theme="1"/>
        <rFont val="Times New Roman"/>
        <family val="1"/>
      </rPr>
      <t>DRRHH-5.2.1.A</t>
    </r>
    <r>
      <rPr>
        <sz val="9"/>
        <color theme="1"/>
        <rFont val="Times New Roman"/>
        <family val="1"/>
      </rPr>
      <t xml:space="preserve"> Correo de Seguimiento.
</t>
    </r>
    <r>
      <rPr>
        <b/>
        <sz val="9"/>
        <color theme="1"/>
        <rFont val="Times New Roman"/>
        <family val="1"/>
      </rPr>
      <t xml:space="preserve">DRRHH-5.2.1.B. </t>
    </r>
    <r>
      <rPr>
        <sz val="9"/>
        <color theme="1"/>
        <rFont val="Times New Roman"/>
        <family val="1"/>
      </rPr>
      <t xml:space="preserve">Respuesta de DTIC sobre el Proceso. </t>
    </r>
  </si>
  <si>
    <t>5.3 Implementar un Sistema  para la Gestión de Registro, Control, Servicios  y Gestión por Comptencia de RRHH</t>
  </si>
  <si>
    <t>5.3.1 Recibir capacitación sobre el  Sistema.</t>
  </si>
  <si>
    <t>1.  Personal de RRHH</t>
  </si>
  <si>
    <t>Las capacitaciones seran dadas al concluir el sistema, mas este aun esta en desarrollo</t>
  </si>
  <si>
    <r>
      <rPr>
        <b/>
        <sz val="9"/>
        <rFont val="Times New Roman"/>
        <family val="1"/>
      </rPr>
      <t xml:space="preserve">DRRHH-5.3.1.A </t>
    </r>
    <r>
      <rPr>
        <sz val="9"/>
        <rFont val="Times New Roman"/>
        <family val="1"/>
      </rPr>
      <t xml:space="preserve">Correo de Convocatoria. 
</t>
    </r>
    <r>
      <rPr>
        <b/>
        <sz val="9"/>
        <rFont val="Times New Roman"/>
        <family val="1"/>
      </rPr>
      <t>DRRHH-5.3.1.B</t>
    </r>
    <r>
      <rPr>
        <sz val="9"/>
        <rFont val="Times New Roman"/>
        <family val="1"/>
      </rPr>
      <t xml:space="preserve"> Registro de Participación. 
</t>
    </r>
    <r>
      <rPr>
        <b/>
        <sz val="9"/>
        <rFont val="Times New Roman"/>
        <family val="1"/>
      </rPr>
      <t>DRRHH-5.3.1.C</t>
    </r>
    <r>
      <rPr>
        <sz val="9"/>
        <rFont val="Times New Roman"/>
        <family val="1"/>
      </rPr>
      <t xml:space="preserve"> Fotos de los Participantes. </t>
    </r>
  </si>
  <si>
    <t>6. Implementación del Plan de Mejora relativo a Resultados de Encuesta de Medición de Satisfacción de los Servidores de TN con los Servicios de RRHH</t>
  </si>
  <si>
    <r>
      <rPr>
        <b/>
        <sz val="9"/>
        <rFont val="Times New Roman"/>
        <family val="1"/>
      </rPr>
      <t xml:space="preserve">A. </t>
    </r>
    <r>
      <rPr>
        <sz val="9"/>
        <rFont val="Times New Roman"/>
        <family val="1"/>
      </rPr>
      <t>Ejecutado en un 100% el Plan de Mejora relativo a Resultados de Encuesta de Medición de Satisfacción de los Servidores de TN con los Servicios de RRHH.</t>
    </r>
  </si>
  <si>
    <t>6.1 Implementar el Plan de Mejoras relativo a los Resultados de la Encuesta de Medición de Satisfacción de los servidores de TN con los Servicios de RRHH.</t>
  </si>
  <si>
    <t xml:space="preserve">6.1.1 Ejecutar las actividades del Plan de RR.HH. </t>
  </si>
  <si>
    <t>02-01-2021
(Corte Trimestral)</t>
  </si>
  <si>
    <t>31-12-2021
(Corte Trimestral)</t>
  </si>
  <si>
    <r>
      <rPr>
        <b/>
        <sz val="9"/>
        <color rgb="FF000000"/>
        <rFont val="Times New Roman"/>
        <family val="1"/>
      </rPr>
      <t>1. Glenys Pimentel -</t>
    </r>
    <r>
      <rPr>
        <sz val="9"/>
        <color rgb="FF000000"/>
        <rFont val="Times New Roman"/>
        <family val="1"/>
      </rPr>
      <t xml:space="preserve">
Enc. División Relaciones Laborales y Seguridad Ocupacional  
</t>
    </r>
    <r>
      <rPr>
        <b/>
        <sz val="9"/>
        <color rgb="FF000000"/>
        <rFont val="Times New Roman"/>
        <family val="1"/>
      </rPr>
      <t xml:space="preserve">2. Marlin Acosta
</t>
    </r>
    <r>
      <rPr>
        <sz val="9"/>
        <color rgb="FF000000"/>
        <rFont val="Times New Roman"/>
        <family val="1"/>
      </rPr>
      <t>Auxiliar de RR.HH.</t>
    </r>
  </si>
  <si>
    <r>
      <rPr>
        <b/>
        <sz val="9"/>
        <color theme="1"/>
        <rFont val="Times New Roman"/>
        <family val="1"/>
      </rPr>
      <t xml:space="preserve">DRRHH-6.1.1 </t>
    </r>
    <r>
      <rPr>
        <sz val="9"/>
        <color theme="1"/>
        <rFont val="Times New Roman"/>
        <family val="1"/>
      </rPr>
      <t xml:space="preserve">Plan de Acción Recursos Humanos. </t>
    </r>
  </si>
  <si>
    <t>6.1.2 Reporte de avances.</t>
  </si>
  <si>
    <r>
      <rPr>
        <b/>
        <sz val="9"/>
        <color theme="1"/>
        <rFont val="Times New Roman"/>
        <family val="1"/>
      </rPr>
      <t xml:space="preserve">DRRHH-6.1.2 </t>
    </r>
    <r>
      <rPr>
        <sz val="9"/>
        <color theme="1"/>
        <rFont val="Times New Roman"/>
        <family val="1"/>
      </rPr>
      <t>Reporte de Avances.</t>
    </r>
  </si>
  <si>
    <t>7.  Asignación de Roles para Accesos, permisos y Sistema Perimetral a Empleados de la TN</t>
  </si>
  <si>
    <t>A. Diagnóstico de los accesos y permisos que poseen los empleados de la TN a los distintos Sistemas Informáticos realizado.
B. Formularios de Roles de Cargos revisados, modificados y archivados en un 100%.</t>
  </si>
  <si>
    <t>7.2 Llevar a cabo asignación de Roles para los usuarios/empleados en atención al Cargo desempeñado en la institución.</t>
  </si>
  <si>
    <t>7.2.3 Realizar Cambios y Actualización de los Roles de Cargos de los Empleados.</t>
  </si>
  <si>
    <r>
      <t xml:space="preserve">1. Lucy Belle Feliz
</t>
    </r>
    <r>
      <rPr>
        <sz val="9"/>
        <color theme="1"/>
        <rFont val="Times New Roman"/>
        <family val="1"/>
      </rPr>
      <t xml:space="preserve">Enc. de RRHH
</t>
    </r>
    <r>
      <rPr>
        <b/>
        <sz val="9"/>
        <color theme="1"/>
        <rFont val="Times New Roman"/>
        <family val="1"/>
      </rPr>
      <t>2. Equipo de DRRHH</t>
    </r>
  </si>
  <si>
    <t>Se esta haciendo el levantamiento del personal de nuevo ingreso para la actualizacion de los roles del personal, divididopor cargo y grupo ocupacional</t>
  </si>
  <si>
    <r>
      <t xml:space="preserve">DRRHH-7.2.3.A </t>
    </r>
    <r>
      <rPr>
        <sz val="9"/>
        <rFont val="Times New Roman"/>
        <family val="1"/>
      </rPr>
      <t>Formularios de Roles de Cargos actualizados en acuerdo al Mamual de Descripción de Cargos de la TN.</t>
    </r>
  </si>
  <si>
    <t>7.2.4 Archivar Formularios de Roles de Cargos en los Expediente de Cada empleado de la TN.</t>
  </si>
  <si>
    <r>
      <t xml:space="preserve">1. Lucy Belle Feliz
</t>
    </r>
    <r>
      <rPr>
        <sz val="9"/>
        <color theme="1"/>
        <rFont val="Times New Roman"/>
        <family val="1"/>
      </rPr>
      <t>Enc. de RRHH</t>
    </r>
  </si>
  <si>
    <t>DRRHH-7.2.4.A</t>
  </si>
  <si>
    <t xml:space="preserve">8. Diseño e Implementación de un Programa de Responsabilidad Social Institucional. </t>
  </si>
  <si>
    <r>
      <rPr>
        <b/>
        <sz val="9"/>
        <rFont val="Times New Roman"/>
        <family val="1"/>
      </rPr>
      <t xml:space="preserve">A. </t>
    </r>
    <r>
      <rPr>
        <sz val="9"/>
        <rFont val="Times New Roman"/>
        <family val="1"/>
      </rPr>
      <t xml:space="preserve"> Programa de Responsabilidad Social diseñado.
</t>
    </r>
    <r>
      <rPr>
        <b/>
        <sz val="9"/>
        <rFont val="Times New Roman"/>
        <family val="1"/>
      </rPr>
      <t>B.</t>
    </r>
    <r>
      <rPr>
        <sz val="9"/>
        <rFont val="Times New Roman"/>
        <family val="1"/>
      </rPr>
      <t xml:space="preserve"> Programa de Responsabilidad Social Implementado.
</t>
    </r>
    <r>
      <rPr>
        <b/>
        <sz val="9"/>
        <rFont val="Times New Roman"/>
        <family val="1"/>
      </rPr>
      <t>C.</t>
    </r>
    <r>
      <rPr>
        <sz val="9"/>
        <rFont val="Times New Roman"/>
        <family val="1"/>
      </rPr>
      <t xml:space="preserve"> Informe de Impacto de la implementación del Programa de Responsabilidad Social.
</t>
    </r>
  </si>
  <si>
    <t xml:space="preserve">8.1 Diseñar Programa de Responsabilidad Social. </t>
  </si>
  <si>
    <t>8.1.1 Realizar levantamiento de información para la elaboración de un Programa de Responsabilidad Social Institucional.</t>
  </si>
  <si>
    <r>
      <rPr>
        <b/>
        <sz val="9"/>
        <color rgb="FF000000"/>
        <rFont val="Times New Roman"/>
        <family val="1"/>
      </rPr>
      <t xml:space="preserve">1. Lucy Belle Feliz - </t>
    </r>
    <r>
      <rPr>
        <sz val="9"/>
        <color rgb="FF000000"/>
        <rFont val="Times New Roman"/>
        <family val="1"/>
      </rPr>
      <t xml:space="preserve">
Encargada RRHH 
</t>
    </r>
    <r>
      <rPr>
        <b/>
        <sz val="9"/>
        <color rgb="FF000000"/>
        <rFont val="Times New Roman"/>
        <family val="1"/>
      </rPr>
      <t xml:space="preserve">2. Luz Morillo </t>
    </r>
  </si>
  <si>
    <t>si</t>
  </si>
  <si>
    <r>
      <rPr>
        <b/>
        <sz val="9"/>
        <color theme="1"/>
        <rFont val="Times New Roman"/>
        <family val="1"/>
      </rPr>
      <t>DRRHH-8.1.1.A</t>
    </r>
    <r>
      <rPr>
        <sz val="9"/>
        <color theme="1"/>
        <rFont val="Times New Roman"/>
        <family val="1"/>
      </rPr>
      <t xml:space="preserve">  Correos de Solictud de información enviados y recibidos.
</t>
    </r>
    <r>
      <rPr>
        <b/>
        <sz val="9"/>
        <color theme="1"/>
        <rFont val="Times New Roman"/>
        <family val="1"/>
      </rPr>
      <t>'DRRHH-8.1.1.B</t>
    </r>
    <r>
      <rPr>
        <sz val="9"/>
        <color theme="1"/>
        <rFont val="Times New Roman"/>
        <family val="1"/>
      </rPr>
      <t xml:space="preserve"> Fuentes de Información utilizadas.</t>
    </r>
  </si>
  <si>
    <t>8.1.2 Realizar Borrador del Programa de Responsabilidad Social Institucional.</t>
  </si>
  <si>
    <r>
      <rPr>
        <b/>
        <sz val="9"/>
        <color theme="1"/>
        <rFont val="Times New Roman"/>
        <family val="1"/>
      </rPr>
      <t xml:space="preserve">1. Marlin Acosta
</t>
    </r>
    <r>
      <rPr>
        <sz val="9"/>
        <color theme="1"/>
        <rFont val="Times New Roman"/>
        <family val="1"/>
      </rPr>
      <t>Auxiliar de RR.HH.</t>
    </r>
  </si>
  <si>
    <r>
      <rPr>
        <b/>
        <sz val="9"/>
        <color theme="1"/>
        <rFont val="Times New Roman"/>
        <family val="1"/>
      </rPr>
      <t>DRRHH-8.1.2.A</t>
    </r>
    <r>
      <rPr>
        <sz val="9"/>
        <color theme="1"/>
        <rFont val="Times New Roman"/>
        <family val="1"/>
      </rPr>
      <t xml:space="preserve"> Borrador del Programa de Responsabilidad Social Institucional.</t>
    </r>
  </si>
  <si>
    <t>8.1.3 Revisar el borrador del Programa de Responsabilidad Social Institucional.</t>
  </si>
  <si>
    <r>
      <rPr>
        <b/>
        <sz val="9"/>
        <color theme="1"/>
        <rFont val="Times New Roman"/>
        <family val="1"/>
      </rPr>
      <t>1. Lucy Belle Feliz</t>
    </r>
    <r>
      <rPr>
        <sz val="9"/>
        <color theme="1"/>
        <rFont val="Times New Roman"/>
        <family val="1"/>
      </rPr>
      <t xml:space="preserve">
Encargada RRHH 
</t>
    </r>
    <r>
      <rPr>
        <b/>
        <sz val="9"/>
        <color theme="1"/>
        <rFont val="Times New Roman"/>
        <family val="1"/>
      </rPr>
      <t>2. Luz Morillo</t>
    </r>
  </si>
  <si>
    <r>
      <rPr>
        <b/>
        <sz val="9"/>
        <color theme="1"/>
        <rFont val="Times New Roman"/>
        <family val="1"/>
      </rPr>
      <t>DRRHH-8.1.3.A</t>
    </r>
    <r>
      <rPr>
        <sz val="9"/>
        <color theme="1"/>
        <rFont val="Times New Roman"/>
        <family val="1"/>
      </rPr>
      <t xml:space="preserve"> Borrador del Programa de Responsabilidad Social Revisado.
</t>
    </r>
  </si>
  <si>
    <t>8.1.4 Aprobar Programa de Responsabilidad Social Institucional.</t>
  </si>
  <si>
    <r>
      <t xml:space="preserve">1. Lucy Belle Feliz
</t>
    </r>
    <r>
      <rPr>
        <sz val="9"/>
        <color theme="1"/>
        <rFont val="Times New Roman"/>
        <family val="1"/>
      </rPr>
      <t>Encargada RRHH</t>
    </r>
    <r>
      <rPr>
        <b/>
        <sz val="9"/>
        <color theme="1"/>
        <rFont val="Times New Roman"/>
        <family val="1"/>
      </rPr>
      <t xml:space="preserve"> </t>
    </r>
  </si>
  <si>
    <r>
      <rPr>
        <b/>
        <sz val="9"/>
        <color theme="1"/>
        <rFont val="Times New Roman"/>
        <family val="1"/>
      </rPr>
      <t>DRRHH-8.1.4.A</t>
    </r>
    <r>
      <rPr>
        <sz val="9"/>
        <color theme="1"/>
        <rFont val="Times New Roman"/>
        <family val="1"/>
      </rPr>
      <t xml:space="preserve">   Programa de Responsabilidad Social Aprobado.
</t>
    </r>
  </si>
  <si>
    <t xml:space="preserve">8.2 Implementar Programa de Responsabilidad Social. </t>
  </si>
  <si>
    <t>8.2.1 Realizar un Plan de Acción para la implementación del Programa de Responsabilidad Social Institucional.</t>
  </si>
  <si>
    <t>17/8//2021</t>
  </si>
  <si>
    <r>
      <rPr>
        <b/>
        <sz val="9"/>
        <color theme="1"/>
        <rFont val="Times New Roman"/>
        <family val="1"/>
      </rPr>
      <t xml:space="preserve">1. Marlin Acosta
</t>
    </r>
    <r>
      <rPr>
        <sz val="9"/>
        <color theme="1"/>
        <rFont val="Times New Roman"/>
        <family val="1"/>
      </rPr>
      <t>Auxiliar de RR.HH.</t>
    </r>
    <r>
      <rPr>
        <sz val="9"/>
        <color rgb="FF000000"/>
        <rFont val="Times New Roman"/>
        <family val="1"/>
      </rPr>
      <t xml:space="preserve">
</t>
    </r>
    <r>
      <rPr>
        <b/>
        <sz val="9"/>
        <color rgb="FF000000"/>
        <rFont val="Times New Roman"/>
        <family val="1"/>
      </rPr>
      <t>2. Luz Morillo</t>
    </r>
    <r>
      <rPr>
        <sz val="9"/>
        <color rgb="FF000000"/>
        <rFont val="Times New Roman"/>
        <family val="1"/>
      </rPr>
      <t xml:space="preserve">
</t>
    </r>
  </si>
  <si>
    <r>
      <rPr>
        <b/>
        <sz val="9"/>
        <color theme="1"/>
        <rFont val="Times New Roman"/>
        <family val="1"/>
      </rPr>
      <t>DRRHH-8.2.1.A</t>
    </r>
    <r>
      <rPr>
        <sz val="9"/>
        <color theme="1"/>
        <rFont val="Times New Roman"/>
        <family val="1"/>
      </rPr>
      <t xml:space="preserve"> Plan de Acción elaboarado y aprobado.</t>
    </r>
  </si>
  <si>
    <t>8.2.2 Implementar Programa de Responsabilidad Social.</t>
  </si>
  <si>
    <t>01/08/2021
(Corte Trimestral)</t>
  </si>
  <si>
    <t>31-11-21
(Corte Trimestral)</t>
  </si>
  <si>
    <r>
      <rPr>
        <b/>
        <sz val="9"/>
        <color theme="1"/>
        <rFont val="Times New Roman"/>
        <family val="1"/>
      </rPr>
      <t xml:space="preserve">1. Marlin Acosta
</t>
    </r>
    <r>
      <rPr>
        <sz val="9"/>
        <color theme="1"/>
        <rFont val="Times New Roman"/>
        <family val="1"/>
      </rPr>
      <t>Auxiliar de RR.HH.</t>
    </r>
    <r>
      <rPr>
        <sz val="9"/>
        <color rgb="FF000000"/>
        <rFont val="Times New Roman"/>
        <family val="1"/>
      </rPr>
      <t xml:space="preserve">
</t>
    </r>
    <r>
      <rPr>
        <b/>
        <sz val="9"/>
        <color rgb="FF000000"/>
        <rFont val="Times New Roman"/>
        <family val="1"/>
      </rPr>
      <t>2.  Luz Morillo</t>
    </r>
    <r>
      <rPr>
        <sz val="9"/>
        <color rgb="FF000000"/>
        <rFont val="Times New Roman"/>
        <family val="1"/>
      </rPr>
      <t xml:space="preserve">
</t>
    </r>
  </si>
  <si>
    <r>
      <rPr>
        <b/>
        <sz val="9"/>
        <color theme="1"/>
        <rFont val="Times New Roman"/>
        <family val="1"/>
      </rPr>
      <t>DRRHH-8.2.2.A</t>
    </r>
    <r>
      <rPr>
        <sz val="9"/>
        <color theme="1"/>
        <rFont val="Times New Roman"/>
        <family val="1"/>
      </rPr>
      <t xml:space="preserve"> Cronograma de Actividades
</t>
    </r>
    <r>
      <rPr>
        <b/>
        <sz val="9"/>
        <color theme="1"/>
        <rFont val="Times New Roman"/>
        <family val="1"/>
      </rPr>
      <t>DRRHH-8.2.2.B</t>
    </r>
    <r>
      <rPr>
        <sz val="9"/>
        <color theme="1"/>
        <rFont val="Times New Roman"/>
        <family val="1"/>
      </rPr>
      <t xml:space="preserve"> Fotos de las actividades
</t>
    </r>
    <r>
      <rPr>
        <b/>
        <sz val="9"/>
        <color theme="1"/>
        <rFont val="Times New Roman"/>
        <family val="1"/>
      </rPr>
      <t>DRRHH-8.2.2.C</t>
    </r>
    <r>
      <rPr>
        <sz val="9"/>
        <color theme="1"/>
        <rFont val="Times New Roman"/>
        <family val="1"/>
      </rPr>
      <t xml:space="preserve"> Registro de Participantes.</t>
    </r>
  </si>
  <si>
    <t>Departamento de Tecnología de la Información</t>
  </si>
  <si>
    <t>4.2.1 Rediseñar e implementar la Infraestructura Tecnológica orientada a los servicios y procesos de la TN y cumpliendo con las mejores prácticas OPTIC.</t>
  </si>
  <si>
    <t>1. Implementación de las Normas de Tecnología de la Información y la Comunicación
(NORTIC)</t>
  </si>
  <si>
    <t>A. NORTICs  Implementadas:
A7</t>
  </si>
  <si>
    <r>
      <t>1.1 Implementar Normativa</t>
    </r>
    <r>
      <rPr>
        <b/>
        <sz val="10"/>
        <color rgb="FF000000"/>
        <rFont val="Times New Roman"/>
        <family val="1"/>
      </rPr>
      <t xml:space="preserve"> A7</t>
    </r>
    <r>
      <rPr>
        <sz val="10"/>
        <color rgb="FF000000"/>
        <rFont val="Times New Roman"/>
        <family val="1"/>
      </rPr>
      <t>.</t>
    </r>
  </si>
  <si>
    <t>1.2.1 Realizar un autodiagnóstico previo  a implementación de Normativas A6.</t>
  </si>
  <si>
    <r>
      <rPr>
        <b/>
        <sz val="10"/>
        <rFont val="Times New Roman"/>
        <family val="1"/>
      </rPr>
      <t>1. Fabio Duran (R)</t>
    </r>
    <r>
      <rPr>
        <sz val="10"/>
        <rFont val="Times New Roman"/>
        <family val="1"/>
      </rPr>
      <t xml:space="preserve">
Enc. Div. de Administración de Servicios TIC
</t>
    </r>
    <r>
      <rPr>
        <b/>
        <sz val="10"/>
        <rFont val="Times New Roman"/>
        <family val="1"/>
      </rPr>
      <t xml:space="preserve">2. Sandra Gutierrez
</t>
    </r>
    <r>
      <rPr>
        <sz val="10"/>
        <rFont val="Times New Roman"/>
        <family val="1"/>
      </rPr>
      <t>Soporte Tecnico</t>
    </r>
    <r>
      <rPr>
        <b/>
        <sz val="10"/>
        <rFont val="Times New Roman"/>
        <family val="1"/>
      </rPr>
      <t xml:space="preserve">
3. Carlos Rodriguez</t>
    </r>
    <r>
      <rPr>
        <sz val="10"/>
        <rFont val="Times New Roman"/>
        <family val="1"/>
      </rPr>
      <t xml:space="preserve">
Soporte Tecnico
</t>
    </r>
    <r>
      <rPr>
        <b/>
        <sz val="10"/>
        <rFont val="Times New Roman"/>
        <family val="1"/>
      </rPr>
      <t xml:space="preserve">4. Luis Nuñez
</t>
    </r>
    <r>
      <rPr>
        <sz val="10"/>
        <rFont val="Times New Roman"/>
        <family val="1"/>
      </rPr>
      <t>Soporte Tecnico</t>
    </r>
  </si>
  <si>
    <t>Con la elaboración del Plan de Contingencias y Continuidad de Operaciones se levantaron nuevos documentos y acciones a realizar sin estos se imposibilita el seguir con esta normativa por lo que se recomienda reprogramar para el ultimo trimestre. Los documentos y acciones son las siguientes:
Matriz de Escenarios Contingencia
Documento para Estrategias de Escenarios Identificados.
Procedimiento para la Realización y Control de las Copias de Seguridad.
Documento para Registrar las Pruebas del Plan de Contingencias de TI.
Cifrar Información Clasificada.
Alerta de carga de archivos del tipo: Fotos, Videos, etc.
En adición a esto el Plan paso a revisión pero necesita ser aprobado por el Tesorero Nacional y el Cómite Directivo.
Con respecto a la NORTIC A6, se envio la solicitud a la OGTIC para el inicio del proceso de evaluación.</t>
  </si>
  <si>
    <r>
      <rPr>
        <b/>
        <sz val="10"/>
        <color theme="1"/>
        <rFont val="Times New Roman"/>
        <family val="1"/>
      </rPr>
      <t>DTIC-1.2.1.A</t>
    </r>
    <r>
      <rPr>
        <sz val="10"/>
        <color theme="1"/>
        <rFont val="Times New Roman"/>
        <family val="1"/>
      </rPr>
      <t xml:space="preserve">  Planillas/checklists provistos por la OPTIC aplicables debidamente llenadas.
</t>
    </r>
    <r>
      <rPr>
        <b/>
        <sz val="10"/>
        <color theme="1"/>
        <rFont val="Times New Roman"/>
        <family val="1"/>
      </rPr>
      <t>DTIC-1.2.1.B</t>
    </r>
    <r>
      <rPr>
        <sz val="10"/>
        <color theme="1"/>
        <rFont val="Times New Roman"/>
        <family val="1"/>
      </rPr>
      <t xml:space="preserve"> Documentos anexos</t>
    </r>
  </si>
  <si>
    <t>1.2.2 Elaborar Informe de resultado, incluyendo Plan de Acción.</t>
  </si>
  <si>
    <r>
      <rPr>
        <b/>
        <sz val="10"/>
        <color theme="1"/>
        <rFont val="Times New Roman"/>
        <family val="1"/>
      </rPr>
      <t>DTIC-1.2.2.A</t>
    </r>
    <r>
      <rPr>
        <sz val="10"/>
        <color theme="1"/>
        <rFont val="Times New Roman"/>
        <family val="1"/>
      </rPr>
      <t xml:space="preserve"> Informe de resultados elaborado.</t>
    </r>
  </si>
  <si>
    <t>1.2.3 Implementar mejoras definidas en Informe de Resultado.</t>
  </si>
  <si>
    <r>
      <rPr>
        <b/>
        <sz val="10"/>
        <color theme="1"/>
        <rFont val="Times New Roman"/>
        <family val="1"/>
      </rPr>
      <t xml:space="preserve">DTIC-1.2.3.A </t>
    </r>
    <r>
      <rPr>
        <sz val="10"/>
        <color theme="1"/>
        <rFont val="Times New Roman"/>
        <family val="1"/>
      </rPr>
      <t>Evidencias sobre cumplimiento de Plan de Acción definido en Informe de Resultado.</t>
    </r>
  </si>
  <si>
    <t>3. Desarrollo, Implementación y Aplicación  de Mejoras de Módulos del Sistema de Atención a Tesorerías Institucionales (SATI)</t>
  </si>
  <si>
    <r>
      <rPr>
        <b/>
        <sz val="10"/>
        <rFont val="Times New Roman"/>
        <family val="1"/>
      </rPr>
      <t>A.</t>
    </r>
    <r>
      <rPr>
        <sz val="10"/>
        <rFont val="Times New Roman"/>
        <family val="1"/>
      </rPr>
      <t xml:space="preserve"> Módulo de Gestión de Cuentas con las mejoras aplicadas.</t>
    </r>
    <r>
      <rPr>
        <b/>
        <sz val="10"/>
        <rFont val="Times New Roman"/>
        <family val="1"/>
      </rPr>
      <t xml:space="preserve">
</t>
    </r>
  </si>
  <si>
    <t xml:space="preserve">
3.1 Implementar mejoras al Módulo de Gestión de Cuentas .</t>
  </si>
  <si>
    <t>3.1.1 Realizar levantamiento para identificación de las mejoras con la unidad involucrada.</t>
  </si>
  <si>
    <r>
      <rPr>
        <b/>
        <sz val="10"/>
        <rFont val="Times New Roman"/>
        <family val="1"/>
      </rPr>
      <t xml:space="preserve">1. Enriquillo Veras (R)
</t>
    </r>
    <r>
      <rPr>
        <sz val="10"/>
        <rFont val="Times New Roman"/>
        <family val="1"/>
      </rPr>
      <t>Enc. Div. Operaciones TIC Analista de Sistema</t>
    </r>
    <r>
      <rPr>
        <b/>
        <sz val="10"/>
        <rFont val="Times New Roman"/>
        <family val="1"/>
      </rPr>
      <t xml:space="preserve">
2. Paula Brito 
</t>
    </r>
    <r>
      <rPr>
        <sz val="10"/>
        <rFont val="Times New Roman"/>
        <family val="1"/>
      </rPr>
      <t>Desarroladora de Sistema</t>
    </r>
    <r>
      <rPr>
        <b/>
        <sz val="10"/>
        <rFont val="Times New Roman"/>
        <family val="1"/>
      </rPr>
      <t xml:space="preserve">
3. Elvin Vicente 
</t>
    </r>
    <r>
      <rPr>
        <sz val="10"/>
        <rFont val="Times New Roman"/>
        <family val="1"/>
      </rPr>
      <t>Desarrolador de Sistema</t>
    </r>
  </si>
  <si>
    <r>
      <rPr>
        <b/>
        <sz val="10"/>
        <color theme="1"/>
        <rFont val="Times New Roman"/>
        <family val="1"/>
      </rPr>
      <t xml:space="preserve">DTIC-3.1.1.A </t>
    </r>
    <r>
      <rPr>
        <sz val="10"/>
        <color theme="1"/>
        <rFont val="Times New Roman"/>
        <family val="1"/>
      </rPr>
      <t xml:space="preserve">Correos de coordinación para el levantamiento.
</t>
    </r>
    <r>
      <rPr>
        <b/>
        <sz val="10"/>
        <color theme="1"/>
        <rFont val="Times New Roman"/>
        <family val="1"/>
      </rPr>
      <t>DTIC-3.1.1.B</t>
    </r>
    <r>
      <rPr>
        <sz val="10"/>
        <color theme="1"/>
        <rFont val="Times New Roman"/>
        <family val="1"/>
      </rPr>
      <t xml:space="preserve">  Registro de Participantes.
</t>
    </r>
    <r>
      <rPr>
        <b/>
        <sz val="10"/>
        <color theme="1"/>
        <rFont val="Times New Roman"/>
        <family val="1"/>
      </rPr>
      <t>DTIC-3.1.1.C</t>
    </r>
    <r>
      <rPr>
        <sz val="10"/>
        <color theme="1"/>
        <rFont val="Times New Roman"/>
        <family val="1"/>
      </rPr>
      <t xml:space="preserve"> Matrices de levantamiento con las mejoras a realizar.</t>
    </r>
  </si>
  <si>
    <t>3.1.2 Desarrollar  mejoras identificadas en el módulo.</t>
  </si>
  <si>
    <r>
      <rPr>
        <b/>
        <sz val="10"/>
        <color theme="1"/>
        <rFont val="Times New Roman"/>
        <family val="1"/>
      </rPr>
      <t>DTIC-3.1.2</t>
    </r>
    <r>
      <rPr>
        <sz val="10"/>
        <color theme="1"/>
        <rFont val="Times New Roman"/>
        <family val="1"/>
      </rPr>
      <t xml:space="preserve"> Prinscreen de las mejoras introducidas en el módulo.</t>
    </r>
  </si>
  <si>
    <t>3.1.3 Realizar prueba de funcionamiento al Módulo con las mejoras incluidas.</t>
  </si>
  <si>
    <r>
      <rPr>
        <b/>
        <sz val="10"/>
        <color theme="1"/>
        <rFont val="Times New Roman"/>
        <family val="1"/>
      </rPr>
      <t>DTIC-3.1.3</t>
    </r>
    <r>
      <rPr>
        <sz val="10"/>
        <color theme="1"/>
        <rFont val="Times New Roman"/>
        <family val="1"/>
      </rPr>
      <t xml:space="preserve">  Resultado obtenido de la prueba de funcionamiento.</t>
    </r>
  </si>
  <si>
    <t>3.1.4 Capacitar a los usuarios del módulo sobre las mejoras realizadas.</t>
  </si>
  <si>
    <t>No se realizaron tomas fotográficas, ya que el mismo se instaló online, en vista de la pandemia</t>
  </si>
  <si>
    <r>
      <rPr>
        <b/>
        <sz val="10"/>
        <color theme="1"/>
        <rFont val="Times New Roman"/>
        <family val="1"/>
      </rPr>
      <t>DTIC-3.1.4.A</t>
    </r>
    <r>
      <rPr>
        <sz val="10"/>
        <color theme="1"/>
        <rFont val="Times New Roman"/>
        <family val="1"/>
      </rPr>
      <t xml:space="preserve"> Fotos de la capacitación
</t>
    </r>
    <r>
      <rPr>
        <b/>
        <sz val="10"/>
        <color theme="1"/>
        <rFont val="Times New Roman"/>
        <family val="1"/>
      </rPr>
      <t>DTIC-3.1.4.B</t>
    </r>
    <r>
      <rPr>
        <sz val="10"/>
        <color theme="1"/>
        <rFont val="Times New Roman"/>
        <family val="1"/>
      </rPr>
      <t xml:space="preserve"> Registro de Participantes</t>
    </r>
  </si>
  <si>
    <r>
      <rPr>
        <b/>
        <sz val="10"/>
        <color theme="1"/>
        <rFont val="Times New Roman"/>
        <family val="1"/>
      </rPr>
      <t>A.</t>
    </r>
    <r>
      <rPr>
        <sz val="10"/>
        <color theme="1"/>
        <rFont val="Times New Roman"/>
        <family val="1"/>
      </rPr>
      <t xml:space="preserve"> Módulo de Programación de la Caja de Tesorerias Institucionales</t>
    </r>
    <r>
      <rPr>
        <b/>
        <sz val="10"/>
        <color theme="1"/>
        <rFont val="Times New Roman"/>
        <family val="1"/>
      </rPr>
      <t xml:space="preserve">
B. </t>
    </r>
    <r>
      <rPr>
        <sz val="10"/>
        <color theme="1"/>
        <rFont val="Times New Roman"/>
        <family val="1"/>
      </rPr>
      <t>Manual de usuarios del Módulo de Programación de la Caja de Tesorerias Institucionaes</t>
    </r>
  </si>
  <si>
    <t xml:space="preserve">
3.2 Diseñar e implementar  el Módulo de Programación de la Caja de Tesorerias Institucionales</t>
  </si>
  <si>
    <t>3.2.1 Realizar análisis y diseño del módulo Identificado o Seleccionado a Implementar.</t>
  </si>
  <si>
    <t>Planteado en  otro proyecto.</t>
  </si>
  <si>
    <r>
      <rPr>
        <b/>
        <sz val="10"/>
        <color theme="1"/>
        <rFont val="Times New Roman"/>
        <family val="1"/>
      </rPr>
      <t>DTIC-3.2.1A</t>
    </r>
    <r>
      <rPr>
        <sz val="10"/>
        <color theme="1"/>
        <rFont val="Times New Roman"/>
        <family val="1"/>
      </rPr>
      <t xml:space="preserve"> Documentación sobre el Análisis y Diseño del Módulo de la Programacion de la Caja</t>
    </r>
  </si>
  <si>
    <t>3.2.2 Desarrollar e implementar el módulo de Programación de la Caja del SATI.</t>
  </si>
  <si>
    <r>
      <rPr>
        <b/>
        <sz val="10"/>
        <color theme="1"/>
        <rFont val="Times New Roman"/>
        <family val="1"/>
      </rPr>
      <t>DTIC-3.2.2.A</t>
    </r>
    <r>
      <rPr>
        <sz val="10"/>
        <color theme="1"/>
        <rFont val="Times New Roman"/>
        <family val="1"/>
      </rPr>
      <t xml:space="preserve"> Pantallas del sistema en funcionamiento.</t>
    </r>
  </si>
  <si>
    <t>4. Elaboración e Implementación del Plan de Continuidad y Contingencia de las Operaciones.</t>
  </si>
  <si>
    <r>
      <rPr>
        <b/>
        <sz val="10"/>
        <color theme="1"/>
        <rFont val="Times New Roman"/>
        <family val="1"/>
      </rPr>
      <t>A</t>
    </r>
    <r>
      <rPr>
        <sz val="10"/>
        <color theme="1"/>
        <rFont val="Times New Roman"/>
        <family val="1"/>
      </rPr>
      <t xml:space="preserve">. Plan de Continuidad y Seguridad Tecnológica  Elaborado e implementado.
</t>
    </r>
    <r>
      <rPr>
        <b/>
        <sz val="10"/>
        <color theme="1"/>
        <rFont val="Times New Roman"/>
        <family val="1"/>
      </rPr>
      <t>B.</t>
    </r>
    <r>
      <rPr>
        <sz val="10"/>
        <color theme="1"/>
        <rFont val="Times New Roman"/>
        <family val="1"/>
      </rPr>
      <t xml:space="preserve">  Reportes Mensuales de Incidentes remitidos al Banco Central</t>
    </r>
  </si>
  <si>
    <t>4.2 Dar seguimimiento a ejecución del plan para la continuidad de las operaciones  y seguridad tecnologica.</t>
  </si>
  <si>
    <t>4.2.1  Ejecutar el monitoreo y previsión de Amenazas en la institución, según lo dispuesto en el reglamento de la Junta Monetaria sobre Ciberseguridad.</t>
  </si>
  <si>
    <t>11/01/2021
(Corte Trimestral)</t>
  </si>
  <si>
    <t>21/12/2021
(Corte Trimestral)</t>
  </si>
  <si>
    <r>
      <rPr>
        <b/>
        <sz val="10"/>
        <rFont val="Times New Roman"/>
        <family val="1"/>
      </rPr>
      <t>1. Guido Diaz (R)</t>
    </r>
    <r>
      <rPr>
        <sz val="10"/>
        <rFont val="Times New Roman"/>
        <family val="1"/>
      </rPr>
      <t xml:space="preserve">
 Encargado del  Departamento TIC
</t>
    </r>
    <r>
      <rPr>
        <b/>
        <sz val="10"/>
        <rFont val="Times New Roman"/>
        <family val="1"/>
      </rPr>
      <t xml:space="preserve">2. Enriquillo Veras
</t>
    </r>
    <r>
      <rPr>
        <sz val="10"/>
        <rFont val="Times New Roman"/>
        <family val="1"/>
      </rPr>
      <t xml:space="preserve">Enc. Div. Operaciones TIC Analista de Sistema
</t>
    </r>
    <r>
      <rPr>
        <b/>
        <sz val="10"/>
        <rFont val="Times New Roman"/>
        <family val="1"/>
      </rPr>
      <t>3. Fabio Duran</t>
    </r>
    <r>
      <rPr>
        <sz val="10"/>
        <rFont val="Times New Roman"/>
        <family val="1"/>
      </rPr>
      <t xml:space="preserve">
Enc. Div. de Administración de Servicios TIC</t>
    </r>
  </si>
  <si>
    <t xml:space="preserve">Se ha replanteado, por disponibilidad presupuestaria, la compra de los equipos para esta implementación por lo que este producto debe de ser reprogramado. </t>
  </si>
  <si>
    <r>
      <rPr>
        <b/>
        <sz val="10"/>
        <color theme="1"/>
        <rFont val="Times New Roman"/>
        <family val="1"/>
      </rPr>
      <t>DTIC-4.2.1.A</t>
    </r>
    <r>
      <rPr>
        <sz val="10"/>
        <color theme="1"/>
        <rFont val="Times New Roman"/>
        <family val="1"/>
      </rPr>
      <t xml:space="preserve"> Reporte de hallazgos e incidentes generados en el trimestre</t>
    </r>
  </si>
  <si>
    <t>4.2.2 Generar y remitir al Sprics del Banco Central reportes de incidentes  registrados.</t>
  </si>
  <si>
    <r>
      <rPr>
        <b/>
        <sz val="10"/>
        <color theme="1"/>
        <rFont val="Times New Roman"/>
        <family val="1"/>
      </rPr>
      <t>DTIC-4.2.2.A</t>
    </r>
    <r>
      <rPr>
        <sz val="10"/>
        <color theme="1"/>
        <rFont val="Times New Roman"/>
        <family val="1"/>
      </rPr>
      <t xml:space="preserve"> Reporte Mensual de Incidentes elaborado y remitido al Banco Central.
</t>
    </r>
    <r>
      <rPr>
        <b/>
        <sz val="10"/>
        <color theme="1"/>
        <rFont val="Times New Roman"/>
        <family val="1"/>
      </rPr>
      <t>DTIC-4.2.2.B</t>
    </r>
    <r>
      <rPr>
        <sz val="10"/>
        <color theme="1"/>
        <rFont val="Times New Roman"/>
        <family val="1"/>
      </rPr>
      <t xml:space="preserve"> Correo o comunicaciones dirigidas al Banco Central para envío de reporte.</t>
    </r>
  </si>
  <si>
    <t>4.2.3 Ejecutar las acciones necesarias para cumplir con la implementación de lo establecido en el proyecto de Ciberseguridad</t>
  </si>
  <si>
    <r>
      <rPr>
        <b/>
        <sz val="10"/>
        <color theme="1"/>
        <rFont val="Times New Roman"/>
        <family val="1"/>
      </rPr>
      <t>DTIC-4.2.3.A</t>
    </r>
    <r>
      <rPr>
        <sz val="10"/>
        <color theme="1"/>
        <rFont val="Times New Roman"/>
        <family val="1"/>
      </rPr>
      <t xml:space="preserve"> Informe final de la implementación de lo establecidoal Banco Central.
</t>
    </r>
    <r>
      <rPr>
        <b/>
        <sz val="10"/>
        <color theme="1"/>
        <rFont val="Times New Roman"/>
        <family val="1"/>
      </rPr>
      <t>DTIC-4.2.3.B</t>
    </r>
    <r>
      <rPr>
        <sz val="10"/>
        <color theme="1"/>
        <rFont val="Times New Roman"/>
        <family val="1"/>
      </rPr>
      <t xml:space="preserve"> Correo y comunicaciones con los involucrados</t>
    </r>
  </si>
  <si>
    <t>4.2.4 Gestionar la compra de equipos y licencias correspondientes:
- Modulo Externo Infrastructura PowerEdge
- Secure Services Gateway and VPN (2)
- Back UPS PRO BR 1500VA</t>
  </si>
  <si>
    <r>
      <rPr>
        <b/>
        <sz val="10"/>
        <color rgb="FF000000"/>
        <rFont val="Times New Roman"/>
        <family val="1"/>
      </rPr>
      <t>DTIC-4.2.4.A</t>
    </r>
    <r>
      <rPr>
        <sz val="10"/>
        <color rgb="FF000000"/>
        <rFont val="Times New Roman"/>
        <family val="1"/>
      </rPr>
      <t xml:space="preserve"> Correos y solicitudes de compra de los equipos y licencias.</t>
    </r>
  </si>
  <si>
    <t>4.2.5 Gestionar espacio en Data Center del Estado con OPTIC.</t>
  </si>
  <si>
    <r>
      <rPr>
        <b/>
        <sz val="10"/>
        <color rgb="FF000000"/>
        <rFont val="Times New Roman"/>
        <family val="1"/>
      </rPr>
      <t>DTIC-4.2.5.A</t>
    </r>
    <r>
      <rPr>
        <sz val="10"/>
        <color rgb="FF000000"/>
        <rFont val="Times New Roman"/>
        <family val="1"/>
      </rPr>
      <t xml:space="preserve"> Correos y solicitudes de compra de los equipos y licencias.</t>
    </r>
  </si>
  <si>
    <t>4.2.6 Ejecutar iniciativas contempladas en el Plan de Continuidad y Seguridad Tecnologica. .</t>
  </si>
  <si>
    <t>11/03/2021
(Corte Trimestral)</t>
  </si>
  <si>
    <r>
      <rPr>
        <b/>
        <sz val="10"/>
        <color rgb="FF000000"/>
        <rFont val="Times New Roman"/>
        <family val="1"/>
      </rPr>
      <t>DTIC-4.2.6.A</t>
    </r>
    <r>
      <rPr>
        <sz val="10"/>
        <color rgb="FF000000"/>
        <rFont val="Times New Roman"/>
        <family val="1"/>
      </rPr>
      <t xml:space="preserve"> Matriz del plan actualizado.
</t>
    </r>
    <r>
      <rPr>
        <b/>
        <sz val="10"/>
        <color rgb="FF000000"/>
        <rFont val="Times New Roman"/>
        <family val="1"/>
      </rPr>
      <t>DTIC-4.2.6.B</t>
    </r>
    <r>
      <rPr>
        <sz val="10"/>
        <color rgb="FF000000"/>
        <rFont val="Times New Roman"/>
        <family val="1"/>
      </rPr>
      <t xml:space="preserve"> Informes/reportes de avances de la implementación del Plan.</t>
    </r>
  </si>
  <si>
    <t>5. Desarrollo e Implementación de Plataforma de Teletrabajo en base a VPN</t>
  </si>
  <si>
    <r>
      <rPr>
        <b/>
        <sz val="10"/>
        <rFont val="Times New Roman"/>
        <family val="1"/>
      </rPr>
      <t>A</t>
    </r>
    <r>
      <rPr>
        <sz val="10"/>
        <rFont val="Times New Roman"/>
        <family val="1"/>
      </rPr>
      <t>. Plataforma de Teletrabajo en base a VPN diseñada y desarrollada.</t>
    </r>
  </si>
  <si>
    <t>5.1 Elaborar el diseño y desarrollo de la  Plataforma de Teletrabajo en base a VPN.</t>
  </si>
  <si>
    <t>5.1.3 Realizar el Desarrollo de la Plataforma de Teletrabajo.</t>
  </si>
  <si>
    <r>
      <rPr>
        <b/>
        <sz val="10"/>
        <rFont val="Times New Roman"/>
        <family val="1"/>
      </rPr>
      <t xml:space="preserve">1. Guido Diaz (R)
</t>
    </r>
    <r>
      <rPr>
        <sz val="10"/>
        <rFont val="Times New Roman"/>
        <family val="1"/>
      </rPr>
      <t xml:space="preserve"> Encargado del  Departamento TIC</t>
    </r>
    <r>
      <rPr>
        <b/>
        <sz val="10"/>
        <rFont val="Times New Roman"/>
        <family val="1"/>
      </rPr>
      <t xml:space="preserve">
2. Amaurys Perez
</t>
    </r>
    <r>
      <rPr>
        <sz val="10"/>
        <rFont val="Times New Roman"/>
        <family val="1"/>
      </rPr>
      <t>Administrador de Redes</t>
    </r>
    <r>
      <rPr>
        <b/>
        <sz val="10"/>
        <rFont val="Times New Roman"/>
        <family val="1"/>
      </rPr>
      <t xml:space="preserve">
3. Luis Nuñez
</t>
    </r>
    <r>
      <rPr>
        <sz val="10"/>
        <rFont val="Times New Roman"/>
        <family val="1"/>
      </rPr>
      <t>Soporte Tecnico</t>
    </r>
  </si>
  <si>
    <t>Anexo borrador instrutivo con Capturas de Pantalla.</t>
  </si>
  <si>
    <r>
      <rPr>
        <b/>
        <sz val="10"/>
        <color rgb="FF000000"/>
        <rFont val="Times New Roman"/>
        <family val="1"/>
      </rPr>
      <t>DTIC-5.1.3.A</t>
    </r>
    <r>
      <rPr>
        <sz val="10"/>
        <color rgb="FF000000"/>
        <rFont val="Times New Roman"/>
        <family val="1"/>
      </rPr>
      <t xml:space="preserve"> Printscreen de la plataforma desarrollada.</t>
    </r>
  </si>
  <si>
    <t>5.1.4 Realizar la documentación de la plataforma a desarrollar.</t>
  </si>
  <si>
    <t>Adjunto el Borrador</t>
  </si>
  <si>
    <r>
      <t xml:space="preserve">DTIC-5.1.4.A </t>
    </r>
    <r>
      <rPr>
        <sz val="10"/>
        <color rgb="FF000000"/>
        <rFont val="Times New Roman"/>
        <family val="1"/>
      </rPr>
      <t xml:space="preserve">Documentacones de la implementación, manual y politicas de uso.
</t>
    </r>
  </si>
  <si>
    <t>5.1.5 Realizar prueba de funcionalidad a la Plataforma y poner en producción.</t>
  </si>
  <si>
    <r>
      <rPr>
        <b/>
        <sz val="10"/>
        <color rgb="FF000000"/>
        <rFont val="Times New Roman"/>
        <family val="1"/>
      </rPr>
      <t>DTIC-5.1.5.A</t>
    </r>
    <r>
      <rPr>
        <sz val="10"/>
        <color rgb="FF000000"/>
        <rFont val="Times New Roman"/>
        <family val="1"/>
      </rPr>
      <t xml:space="preserve"> Prinscreen del la Plataforma en funcionamiento.</t>
    </r>
  </si>
  <si>
    <t>7. Habilitación de Aceeso a Alfresco  desde la  Extranet</t>
  </si>
  <si>
    <r>
      <rPr>
        <b/>
        <sz val="10"/>
        <rFont val="Times New Roman"/>
        <family val="1"/>
      </rPr>
      <t>A.</t>
    </r>
    <r>
      <rPr>
        <sz val="10"/>
        <rFont val="Times New Roman"/>
        <family val="1"/>
      </rPr>
      <t xml:space="preserve"> Acceso habilitado para todos los servidores de TN al Sistema de Gestión Documental Alfresco a través del portal de TN, internet u otra forma de Extranet.
 </t>
    </r>
  </si>
  <si>
    <t>7.1 Configurar y Establecer los protocolos de seguridad en el servidor para su disponibilidad u acceso seguro.</t>
  </si>
  <si>
    <t>7.1.2 Crear subdominio, alias, aplication pool y conexión al servidor alfresco en servidor web donde esta alojada la tesoreria.gob.do</t>
  </si>
  <si>
    <t>02/02/2021
Corte Trimestral</t>
  </si>
  <si>
    <t>02/07/2021
Corte Trimestral</t>
  </si>
  <si>
    <r>
      <rPr>
        <b/>
        <sz val="10"/>
        <rFont val="Times New Roman"/>
        <family val="1"/>
      </rPr>
      <t xml:space="preserve">1. Guido Diaz (R)
 </t>
    </r>
    <r>
      <rPr>
        <sz val="10"/>
        <rFont val="Times New Roman"/>
        <family val="1"/>
      </rPr>
      <t>Encargado del  Departamento TIC</t>
    </r>
    <r>
      <rPr>
        <b/>
        <sz val="10"/>
        <rFont val="Times New Roman"/>
        <family val="1"/>
      </rPr>
      <t xml:space="preserve">
2. Fabio Duran
</t>
    </r>
    <r>
      <rPr>
        <sz val="10"/>
        <rFont val="Times New Roman"/>
        <family val="1"/>
      </rPr>
      <t xml:space="preserve">Enc. Div. de Administración de Servicios TIC
</t>
    </r>
    <r>
      <rPr>
        <b/>
        <sz val="10"/>
        <rFont val="Times New Roman"/>
        <family val="1"/>
      </rPr>
      <t/>
    </r>
  </si>
  <si>
    <t>La implementación de la plataforma de conectividad VPN  resuelve esta iniciativa, por lo que es redundante su aplicación.</t>
  </si>
  <si>
    <r>
      <rPr>
        <b/>
        <sz val="10"/>
        <color theme="1"/>
        <rFont val="Times New Roman"/>
        <family val="1"/>
      </rPr>
      <t>DTIC-7.1.2</t>
    </r>
    <r>
      <rPr>
        <sz val="10"/>
        <color theme="1"/>
        <rFont val="Times New Roman"/>
        <family val="1"/>
      </rPr>
      <t xml:space="preserve"> Orden de trabajo cerrada.</t>
    </r>
  </si>
  <si>
    <t>7.1.3 Realizar pruebas de acceso y funcionamiento.</t>
  </si>
  <si>
    <t>Desestimar Producto</t>
  </si>
  <si>
    <r>
      <rPr>
        <b/>
        <sz val="10"/>
        <color theme="1"/>
        <rFont val="Times New Roman"/>
        <family val="1"/>
      </rPr>
      <t>DTIC-7.1.3</t>
    </r>
    <r>
      <rPr>
        <sz val="10"/>
        <color theme="1"/>
        <rFont val="Times New Roman"/>
        <family val="1"/>
      </rPr>
      <t xml:space="preserve"> Orden de trabajo cerrada.</t>
    </r>
  </si>
  <si>
    <t>7.1.4 Implementación y puesta en producción.</t>
  </si>
  <si>
    <r>
      <rPr>
        <b/>
        <sz val="10"/>
        <color theme="1"/>
        <rFont val="Times New Roman"/>
        <family val="1"/>
      </rPr>
      <t>DTIC-7.1.4.A</t>
    </r>
    <r>
      <rPr>
        <sz val="10"/>
        <color theme="1"/>
        <rFont val="Times New Roman"/>
        <family val="1"/>
      </rPr>
      <t xml:space="preserve"> Orden de trabajo cerrada.
</t>
    </r>
    <r>
      <rPr>
        <b/>
        <sz val="10"/>
        <color theme="1"/>
        <rFont val="Times New Roman"/>
        <family val="1"/>
      </rPr>
      <t>DTIC-7.1.4.B</t>
    </r>
    <r>
      <rPr>
        <sz val="10"/>
        <color theme="1"/>
        <rFont val="Times New Roman"/>
        <family val="1"/>
      </rPr>
      <t xml:space="preserve"> Captura de pantalla.
</t>
    </r>
    <r>
      <rPr>
        <b/>
        <sz val="10"/>
        <color theme="1"/>
        <rFont val="Times New Roman"/>
        <family val="1"/>
      </rPr>
      <t>DTIC-7.1.4.C</t>
    </r>
    <r>
      <rPr>
        <sz val="10"/>
        <color theme="1"/>
        <rFont val="Times New Roman"/>
        <family val="1"/>
      </rPr>
      <t xml:space="preserve"> Correo de notificación a usuarios.</t>
    </r>
  </si>
  <si>
    <t>8. Implementación de Plan de Mejora a partir de Resultados Medición de Satisfacción de Servidores con Servicios del DTIC</t>
  </si>
  <si>
    <r>
      <rPr>
        <b/>
        <sz val="10"/>
        <color rgb="FF000000"/>
        <rFont val="Times New Roman"/>
        <family val="1"/>
      </rPr>
      <t>A.</t>
    </r>
    <r>
      <rPr>
        <sz val="10"/>
        <color rgb="FF000000"/>
        <rFont val="Times New Roman"/>
        <family val="1"/>
      </rPr>
      <t xml:space="preserve"> Plan de Acción de Mejoras del 2020 implementado. 
</t>
    </r>
    <r>
      <rPr>
        <b/>
        <sz val="10"/>
        <color rgb="FF000000"/>
        <rFont val="Times New Roman"/>
        <family val="1"/>
      </rPr>
      <t xml:space="preserve">
B. </t>
    </r>
    <r>
      <rPr>
        <sz val="10"/>
        <color rgb="FF000000"/>
        <rFont val="Times New Roman"/>
        <family val="1"/>
      </rPr>
      <t xml:space="preserve">Plan de acción de Mejoras 2021 Elaborado e Implementado. </t>
    </r>
  </si>
  <si>
    <t>8.2  Elaborar e implementar plan de acción de mejoras 2021.</t>
  </si>
  <si>
    <t>8.2.1 Elaborar Plan de Acción a partir de los resultados de la encuesta 2021.</t>
  </si>
  <si>
    <t>1. Guido Diaz (R)
 Encargado del  Departamento TIC
2. Enriquillo Veras
Enc. Div. Operaciones TIC Analista de Sistema
3. Fabio Duran
Enc. Div. de Administración de Servicios TIC</t>
  </si>
  <si>
    <t>Se implementó el correo mesadeservicios@tesoreria.gov.do y se está anunciando a través de la extensión 2525 la necesidad de la utilización del correo electrónico anteriormente mencionado para canalizar las solicitudes de servicio técnico. Se recibió el día de hoy el análisis financiero de las impresoras.</t>
  </si>
  <si>
    <r>
      <rPr>
        <b/>
        <sz val="10"/>
        <color theme="1"/>
        <rFont val="Times New Roman"/>
        <family val="1"/>
      </rPr>
      <t>DTIC-8.2.2.A</t>
    </r>
    <r>
      <rPr>
        <sz val="10"/>
        <color theme="1"/>
        <rFont val="Times New Roman"/>
        <family val="1"/>
      </rPr>
      <t xml:space="preserve"> Plan de Acción de Mejoras elaborado.</t>
    </r>
  </si>
  <si>
    <t>8.2.2 Ejecutar actividades del plan de acción de mejoras 2021.</t>
  </si>
  <si>
    <r>
      <rPr>
        <b/>
        <sz val="10"/>
        <color theme="1"/>
        <rFont val="Times New Roman"/>
        <family val="1"/>
      </rPr>
      <t>DTIC-8.2.2A</t>
    </r>
    <r>
      <rPr>
        <sz val="10"/>
        <color theme="1"/>
        <rFont val="Times New Roman"/>
        <family val="1"/>
      </rPr>
      <t xml:space="preserve"> Reporte mensual de avances en la ejecución del Plan de Acción de Mejoras.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</si>
</sst>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dd\-mm\-yy;@"/>
    <numFmt numFmtId="166" formatCode="d\-m\-yy;@"/>
    <numFmt numFmtId="167" formatCode="dd/mm/yy;@"/>
    <numFmt numFmtId="168" formatCode="[$DOP]\ #,##0.00"/>
    <numFmt numFmtId="169" formatCode="d\-m;@"/>
  </numFmts>
  <fonts count="37" x14ac:knownFonts="1">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sz val="11"/>
      <color theme="1"/>
      <name val="Times New Roman"/>
      <family val="1"/>
    </font>
    <font>
      <b/>
      <sz val="20"/>
      <name val="Times New Roman"/>
      <family val="1"/>
    </font>
    <font>
      <b/>
      <sz val="16"/>
      <name val="Times New Roman"/>
      <family val="1"/>
    </font>
    <font>
      <b/>
      <sz val="13"/>
      <name val="Times New Roman"/>
      <family val="1"/>
    </font>
    <font>
      <b/>
      <sz val="11"/>
      <name val="Times New Roman"/>
      <family val="1"/>
    </font>
    <font>
      <b/>
      <sz val="16"/>
      <color theme="0"/>
      <name val="Times New Roman"/>
      <family val="1"/>
    </font>
    <font>
      <b/>
      <sz val="36"/>
      <color theme="1"/>
      <name val="Impact"/>
      <family val="2"/>
    </font>
    <font>
      <b/>
      <sz val="9"/>
      <name val="Times New Roman"/>
      <family val="1"/>
    </font>
    <font>
      <b/>
      <sz val="11"/>
      <color theme="0"/>
      <name val="Times New Roman"/>
      <family val="1"/>
    </font>
    <font>
      <b/>
      <sz val="10"/>
      <color theme="1"/>
      <name val="Times New Roman"/>
      <family val="1"/>
    </font>
    <font>
      <b/>
      <sz val="11"/>
      <color theme="1"/>
      <name val="Times New Roman"/>
      <family val="1"/>
    </font>
    <font>
      <b/>
      <sz val="14"/>
      <color theme="0"/>
      <name val="Times New Roman"/>
      <family val="1"/>
    </font>
    <font>
      <b/>
      <sz val="9"/>
      <name val="Arial"/>
      <family val="2"/>
    </font>
    <font>
      <sz val="9"/>
      <name val="Times New Roman"/>
      <family val="1"/>
    </font>
    <font>
      <sz val="9"/>
      <color theme="1"/>
      <name val="Times New Roman"/>
      <family val="1"/>
    </font>
    <font>
      <sz val="10"/>
      <name val="Times New Roman"/>
      <family val="1"/>
    </font>
    <font>
      <sz val="48"/>
      <name val="Impact"/>
      <family val="2"/>
    </font>
    <font>
      <b/>
      <sz val="9"/>
      <color theme="1"/>
      <name val="Times New Roman"/>
      <family val="1"/>
    </font>
    <font>
      <sz val="9"/>
      <color rgb="FF000000"/>
      <name val="Times New Roman"/>
      <family val="1"/>
    </font>
    <font>
      <b/>
      <sz val="9"/>
      <color rgb="FF000000"/>
      <name val="Times New Roman"/>
      <family val="1"/>
    </font>
    <font>
      <b/>
      <sz val="18"/>
      <color theme="0"/>
      <name val="Times New Roman"/>
      <family val="1"/>
    </font>
    <font>
      <b/>
      <sz val="12"/>
      <color theme="1"/>
      <name val="Times New Roman"/>
      <family val="1"/>
    </font>
    <font>
      <b/>
      <sz val="72"/>
      <color theme="1"/>
      <name val="Times New Roman"/>
      <family val="1"/>
    </font>
    <font>
      <b/>
      <sz val="10"/>
      <name val="Times New Roman"/>
      <family val="1"/>
    </font>
    <font>
      <sz val="9"/>
      <color rgb="FFC00000"/>
      <name val="Times New Roman"/>
      <family val="1"/>
    </font>
    <font>
      <b/>
      <sz val="11"/>
      <color rgb="FF000000"/>
      <name val="Times New Roman"/>
      <family val="1"/>
    </font>
    <font>
      <sz val="9"/>
      <color rgb="FFFF0000"/>
      <name val="Times New Roman"/>
      <family val="1"/>
    </font>
    <font>
      <sz val="12"/>
      <color theme="1"/>
      <name val="Times New Roman"/>
      <family val="1"/>
    </font>
    <font>
      <sz val="10"/>
      <color theme="1"/>
      <name val="Times New Roman"/>
      <family val="1"/>
    </font>
    <font>
      <sz val="9"/>
      <name val="Arial"/>
      <family val="2"/>
    </font>
    <font>
      <b/>
      <sz val="8"/>
      <color theme="1"/>
      <name val="Times New Roman"/>
      <family val="1"/>
    </font>
    <font>
      <sz val="10"/>
      <color rgb="FF000000"/>
      <name val="Times New Roman"/>
      <family val="1"/>
    </font>
    <font>
      <b/>
      <sz val="10"/>
      <color rgb="FF000000"/>
      <name val="Times New Roman"/>
      <family val="1"/>
    </font>
  </fonts>
  <fills count="16">
    <fill>
      <patternFill patternType="none"/>
    </fill>
    <fill>
      <patternFill patternType="gray125"/>
    </fill>
    <fill>
      <patternFill patternType="solid">
        <fgColor rgb="FFFFC7CE"/>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003876"/>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8E0000"/>
        <bgColor indexed="64"/>
      </patternFill>
    </fill>
    <fill>
      <patternFill patternType="solid">
        <fgColor rgb="FF00B0F0"/>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2" borderId="0" applyNumberFormat="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1" fillId="0" borderId="0"/>
    <xf numFmtId="0" fontId="3" fillId="3" borderId="1" applyNumberFormat="0" applyFont="0" applyAlignment="0" applyProtection="0"/>
  </cellStyleXfs>
  <cellXfs count="982">
    <xf numFmtId="0" fontId="0" fillId="0" borderId="0" xfId="0"/>
    <xf numFmtId="0" fontId="4" fillId="4" borderId="0" xfId="2" applyFont="1" applyFill="1" applyProtection="1">
      <protection locked="0"/>
    </xf>
    <xf numFmtId="0" fontId="4" fillId="4" borderId="0" xfId="2" applyFont="1" applyFill="1" applyAlignment="1" applyProtection="1">
      <alignment horizontal="center"/>
      <protection locked="0"/>
    </xf>
    <xf numFmtId="0" fontId="4" fillId="4" borderId="0" xfId="2" applyFont="1" applyFill="1" applyAlignment="1" applyProtection="1">
      <alignment horizontal="justify" vertical="center"/>
      <protection locked="0"/>
    </xf>
    <xf numFmtId="0" fontId="4" fillId="0" borderId="0" xfId="2" applyFont="1" applyProtection="1">
      <protection locked="0"/>
    </xf>
    <xf numFmtId="0" fontId="5" fillId="0" borderId="0" xfId="2" applyFont="1" applyAlignment="1">
      <alignment horizontal="center" wrapText="1"/>
    </xf>
    <xf numFmtId="0" fontId="5" fillId="0" borderId="0" xfId="2" applyFont="1" applyAlignment="1">
      <alignment horizontal="justify" vertical="center" wrapText="1"/>
    </xf>
    <xf numFmtId="0" fontId="6" fillId="0" borderId="0" xfId="2" applyFont="1" applyAlignment="1">
      <alignment horizontal="center" wrapText="1"/>
    </xf>
    <xf numFmtId="0" fontId="6" fillId="0" borderId="0" xfId="2" applyFont="1" applyAlignment="1">
      <alignment horizontal="justify" vertical="center" wrapText="1"/>
    </xf>
    <xf numFmtId="0" fontId="7" fillId="0" borderId="0" xfId="2" applyFont="1" applyAlignment="1">
      <alignment horizontal="center" wrapText="1"/>
    </xf>
    <xf numFmtId="0" fontId="7" fillId="0" borderId="0" xfId="2" applyFont="1" applyAlignment="1">
      <alignment horizontal="justify" vertical="center" wrapText="1"/>
    </xf>
    <xf numFmtId="0" fontId="4" fillId="4" borderId="0" xfId="2" applyFont="1" applyFill="1" applyAlignment="1" applyProtection="1">
      <alignment horizontal="center" vertical="center"/>
      <protection locked="0"/>
    </xf>
    <xf numFmtId="0" fontId="4" fillId="4" borderId="0" xfId="2" applyFont="1" applyFill="1" applyAlignment="1" applyProtection="1">
      <alignment horizontal="justify" vertical="center"/>
      <protection locked="0"/>
    </xf>
    <xf numFmtId="9" fontId="4" fillId="4" borderId="0" xfId="3" applyFont="1" applyFill="1" applyProtection="1">
      <protection locked="0"/>
    </xf>
    <xf numFmtId="0" fontId="8" fillId="5" borderId="2" xfId="2" applyFont="1" applyFill="1" applyBorder="1" applyAlignment="1">
      <alignment horizontal="left" vertical="center" wrapText="1"/>
    </xf>
    <xf numFmtId="0" fontId="4" fillId="0" borderId="2" xfId="2" applyFont="1" applyBorder="1" applyAlignment="1" applyProtection="1">
      <alignment horizontal="center" vertical="center"/>
      <protection locked="0"/>
    </xf>
    <xf numFmtId="0" fontId="8" fillId="4" borderId="2" xfId="2" applyFont="1" applyFill="1" applyBorder="1" applyAlignment="1">
      <alignment horizontal="left" vertical="center"/>
    </xf>
    <xf numFmtId="0" fontId="8" fillId="0" borderId="3" xfId="2" applyFont="1" applyBorder="1" applyAlignment="1">
      <alignment vertical="center"/>
    </xf>
    <xf numFmtId="0" fontId="8" fillId="0" borderId="4" xfId="2" applyFont="1" applyBorder="1" applyAlignment="1">
      <alignment vertical="center"/>
    </xf>
    <xf numFmtId="9" fontId="9" fillId="6" borderId="2" xfId="2" applyNumberFormat="1" applyFont="1" applyFill="1" applyBorder="1" applyAlignment="1">
      <alignment horizontal="center" vertical="center" wrapText="1"/>
    </xf>
    <xf numFmtId="9" fontId="10" fillId="4" borderId="2" xfId="2" applyNumberFormat="1" applyFont="1" applyFill="1" applyBorder="1" applyAlignment="1">
      <alignment horizontal="center" vertical="center"/>
    </xf>
    <xf numFmtId="0" fontId="8" fillId="4" borderId="2" xfId="2" applyFont="1" applyFill="1" applyBorder="1" applyAlignment="1">
      <alignment vertical="center"/>
    </xf>
    <xf numFmtId="0" fontId="8" fillId="5" borderId="2" xfId="4" applyFont="1" applyFill="1" applyBorder="1" applyAlignment="1">
      <alignment horizontal="left" vertical="center" wrapText="1"/>
    </xf>
    <xf numFmtId="0" fontId="11" fillId="5" borderId="2" xfId="4" applyFont="1" applyFill="1" applyBorder="1" applyAlignment="1">
      <alignment horizontal="left" vertical="center" wrapText="1"/>
    </xf>
    <xf numFmtId="0" fontId="11" fillId="5" borderId="3" xfId="4" applyFont="1" applyFill="1" applyBorder="1" applyAlignment="1">
      <alignment vertical="center" wrapText="1"/>
    </xf>
    <xf numFmtId="0" fontId="11" fillId="5" borderId="4" xfId="4" applyFont="1" applyFill="1" applyBorder="1" applyAlignment="1">
      <alignment vertical="center" wrapText="1"/>
    </xf>
    <xf numFmtId="0" fontId="11" fillId="5" borderId="2" xfId="4" applyFont="1" applyFill="1" applyBorder="1" applyAlignment="1">
      <alignment vertical="center" wrapText="1"/>
    </xf>
    <xf numFmtId="0" fontId="4" fillId="7" borderId="0" xfId="2" applyFont="1" applyFill="1" applyProtection="1">
      <protection locked="0"/>
    </xf>
    <xf numFmtId="0" fontId="4" fillId="8" borderId="0" xfId="2" applyFont="1" applyFill="1" applyProtection="1">
      <protection locked="0"/>
    </xf>
    <xf numFmtId="0" fontId="4" fillId="9" borderId="0" xfId="2" applyFont="1" applyFill="1" applyProtection="1">
      <protection locked="0"/>
    </xf>
    <xf numFmtId="0" fontId="12" fillId="6" borderId="5" xfId="2" applyFont="1" applyFill="1" applyBorder="1" applyAlignment="1">
      <alignment horizontal="center" vertical="center"/>
    </xf>
    <xf numFmtId="0" fontId="12" fillId="6" borderId="6" xfId="2" applyFont="1" applyFill="1" applyBorder="1" applyAlignment="1">
      <alignment horizontal="center" vertical="center"/>
    </xf>
    <xf numFmtId="0" fontId="12" fillId="6" borderId="7" xfId="2" applyFont="1" applyFill="1" applyBorder="1" applyAlignment="1">
      <alignment horizontal="center" vertical="center"/>
    </xf>
    <xf numFmtId="0" fontId="12" fillId="6" borderId="8" xfId="2" applyFont="1" applyFill="1" applyBorder="1" applyAlignment="1">
      <alignment horizontal="center" vertical="center"/>
    </xf>
    <xf numFmtId="0" fontId="4" fillId="10" borderId="0" xfId="2" applyFont="1" applyFill="1" applyProtection="1">
      <protection locked="0"/>
    </xf>
    <xf numFmtId="0" fontId="3" fillId="0" borderId="0" xfId="2"/>
    <xf numFmtId="0" fontId="13" fillId="5" borderId="2" xfId="2" applyFont="1" applyFill="1" applyBorder="1" applyAlignment="1">
      <alignment horizontal="center" vertical="center"/>
    </xf>
    <xf numFmtId="0" fontId="14" fillId="5" borderId="2" xfId="2" applyFont="1" applyFill="1" applyBorder="1" applyAlignment="1">
      <alignment horizontal="center" vertical="center"/>
    </xf>
    <xf numFmtId="0" fontId="13" fillId="5" borderId="2" xfId="2" applyFont="1" applyFill="1" applyBorder="1" applyAlignment="1">
      <alignment horizontal="center" vertical="center" wrapText="1"/>
    </xf>
    <xf numFmtId="0" fontId="13" fillId="5" borderId="9" xfId="2" applyFont="1" applyFill="1" applyBorder="1" applyAlignment="1">
      <alignment horizontal="center" vertical="center"/>
    </xf>
    <xf numFmtId="0" fontId="13" fillId="5" borderId="9" xfId="2" applyFont="1" applyFill="1" applyBorder="1" applyAlignment="1">
      <alignment horizontal="center" vertical="center" wrapText="1"/>
    </xf>
    <xf numFmtId="0" fontId="13" fillId="5" borderId="10" xfId="2" applyFont="1" applyFill="1" applyBorder="1" applyAlignment="1">
      <alignment horizontal="center" vertical="center" wrapText="1"/>
    </xf>
    <xf numFmtId="0" fontId="13" fillId="5" borderId="3" xfId="2" applyFont="1" applyFill="1" applyBorder="1" applyAlignment="1">
      <alignment horizontal="center" vertical="center"/>
    </xf>
    <xf numFmtId="0" fontId="13" fillId="11" borderId="9" xfId="2" applyFont="1" applyFill="1" applyBorder="1" applyAlignment="1">
      <alignment horizontal="center" vertical="center" wrapText="1"/>
    </xf>
    <xf numFmtId="0" fontId="13" fillId="11" borderId="2" xfId="2" applyFont="1" applyFill="1" applyBorder="1" applyAlignment="1">
      <alignment horizontal="center" vertical="center" wrapText="1"/>
    </xf>
    <xf numFmtId="9" fontId="15" fillId="6" borderId="9" xfId="3" applyFont="1" applyFill="1" applyBorder="1" applyAlignment="1" applyProtection="1">
      <alignment horizontal="center" vertical="center" wrapText="1"/>
    </xf>
    <xf numFmtId="0" fontId="13" fillId="5" borderId="8" xfId="2" applyFont="1" applyFill="1" applyBorder="1" applyAlignment="1">
      <alignment horizontal="center" vertical="center"/>
    </xf>
    <xf numFmtId="0" fontId="13" fillId="5" borderId="8" xfId="2" applyFont="1" applyFill="1" applyBorder="1" applyAlignment="1">
      <alignment horizontal="center" vertical="center" wrapText="1"/>
    </xf>
    <xf numFmtId="0" fontId="16" fillId="5" borderId="2" xfId="2" applyFont="1" applyFill="1" applyBorder="1" applyAlignment="1">
      <alignment horizontal="center" vertical="center" wrapText="1"/>
    </xf>
    <xf numFmtId="0" fontId="13" fillId="11" borderId="8" xfId="2" applyFont="1" applyFill="1" applyBorder="1" applyAlignment="1">
      <alignment horizontal="center" vertical="center" wrapText="1"/>
    </xf>
    <xf numFmtId="9" fontId="15" fillId="6" borderId="8" xfId="3" applyFont="1" applyFill="1" applyBorder="1" applyAlignment="1" applyProtection="1">
      <alignment horizontal="center" vertical="center" wrapText="1"/>
    </xf>
    <xf numFmtId="0" fontId="13" fillId="11" borderId="11" xfId="2" applyFont="1" applyFill="1" applyBorder="1" applyAlignment="1">
      <alignment horizontal="center" vertical="center" wrapText="1"/>
    </xf>
    <xf numFmtId="49" fontId="11" fillId="0" borderId="9" xfId="2" applyNumberFormat="1" applyFont="1" applyBorder="1" applyAlignment="1">
      <alignment horizontal="center" vertical="center" wrapText="1"/>
    </xf>
    <xf numFmtId="0" fontId="17" fillId="0" borderId="9" xfId="2" quotePrefix="1" applyFont="1" applyBorder="1" applyAlignment="1">
      <alignment horizontal="center" vertical="center" wrapText="1"/>
    </xf>
    <xf numFmtId="0" fontId="18" fillId="0" borderId="9" xfId="2" applyFont="1" applyBorder="1" applyAlignment="1">
      <alignment horizontal="center" vertical="center" wrapText="1"/>
    </xf>
    <xf numFmtId="9" fontId="17" fillId="0" borderId="9" xfId="2" applyNumberFormat="1" applyFont="1" applyBorder="1" applyAlignment="1">
      <alignment horizontal="center" vertical="center" wrapText="1"/>
    </xf>
    <xf numFmtId="9" fontId="17" fillId="0" borderId="9" xfId="2" applyNumberFormat="1" applyFont="1" applyBorder="1" applyAlignment="1">
      <alignment horizontal="center" vertical="center" wrapText="1"/>
    </xf>
    <xf numFmtId="0" fontId="18" fillId="4" borderId="2" xfId="2" applyFont="1" applyFill="1" applyBorder="1" applyAlignment="1">
      <alignment horizontal="justify" vertical="center" wrapText="1"/>
    </xf>
    <xf numFmtId="9" fontId="17" fillId="0" borderId="2" xfId="3" applyFont="1" applyFill="1" applyBorder="1" applyAlignment="1" applyProtection="1">
      <alignment horizontal="center" vertical="center" wrapText="1"/>
    </xf>
    <xf numFmtId="9" fontId="17" fillId="4" borderId="2" xfId="3" applyFont="1" applyFill="1" applyBorder="1" applyAlignment="1" applyProtection="1">
      <alignment horizontal="center" vertical="center" wrapText="1"/>
    </xf>
    <xf numFmtId="164" fontId="18" fillId="4" borderId="2" xfId="1"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9" fillId="4" borderId="2" xfId="2" applyFont="1" applyFill="1" applyBorder="1" applyAlignment="1" applyProtection="1">
      <alignment horizontal="center" vertical="center"/>
      <protection locked="0"/>
    </xf>
    <xf numFmtId="14" fontId="18" fillId="4" borderId="9" xfId="2" applyNumberFormat="1" applyFont="1" applyFill="1" applyBorder="1" applyAlignment="1" applyProtection="1">
      <alignment horizontal="center" vertical="center" wrapText="1"/>
      <protection locked="0"/>
    </xf>
    <xf numFmtId="9" fontId="18" fillId="4" borderId="2" xfId="2" applyNumberFormat="1" applyFont="1" applyFill="1" applyBorder="1" applyAlignment="1" applyProtection="1">
      <alignment horizontal="center" vertical="center"/>
      <protection locked="0"/>
    </xf>
    <xf numFmtId="9" fontId="20" fillId="0" borderId="9" xfId="3" applyFont="1" applyBorder="1" applyAlignment="1" applyProtection="1">
      <alignment horizontal="center" vertical="center"/>
    </xf>
    <xf numFmtId="9" fontId="18" fillId="0" borderId="2" xfId="2" quotePrefix="1" applyNumberFormat="1" applyFont="1" applyBorder="1" applyAlignment="1">
      <alignment horizontal="justify" vertical="center" wrapText="1"/>
    </xf>
    <xf numFmtId="0" fontId="3" fillId="0" borderId="2" xfId="2" applyBorder="1" applyAlignment="1">
      <alignment horizontal="center" vertical="center"/>
    </xf>
    <xf numFmtId="0" fontId="4" fillId="0" borderId="2" xfId="2" applyFont="1" applyBorder="1" applyProtection="1">
      <protection locked="0"/>
    </xf>
    <xf numFmtId="49" fontId="11" fillId="0" borderId="8" xfId="2" applyNumberFormat="1" applyFont="1" applyBorder="1" applyAlignment="1">
      <alignment horizontal="center" vertical="center" wrapText="1"/>
    </xf>
    <xf numFmtId="0" fontId="18" fillId="0" borderId="8" xfId="2" applyFont="1" applyBorder="1" applyAlignment="1">
      <alignment horizontal="center" vertical="center" wrapText="1"/>
    </xf>
    <xf numFmtId="9" fontId="17" fillId="0" borderId="8" xfId="2" applyNumberFormat="1" applyFont="1" applyBorder="1" applyAlignment="1">
      <alignment horizontal="center" vertical="center" wrapText="1"/>
    </xf>
    <xf numFmtId="9" fontId="21" fillId="4" borderId="2" xfId="2" quotePrefix="1" applyNumberFormat="1" applyFont="1" applyFill="1" applyBorder="1" applyAlignment="1">
      <alignment horizontal="center" vertical="center" wrapText="1"/>
    </xf>
    <xf numFmtId="0" fontId="11" fillId="12" borderId="10" xfId="2" applyFont="1" applyFill="1" applyBorder="1" applyAlignment="1">
      <alignment horizontal="center" vertical="center" wrapText="1"/>
    </xf>
    <xf numFmtId="0" fontId="11" fillId="12" borderId="3" xfId="2" applyFont="1" applyFill="1" applyBorder="1" applyAlignment="1">
      <alignment horizontal="center" vertical="center" wrapText="1"/>
    </xf>
    <xf numFmtId="0" fontId="11" fillId="12" borderId="4" xfId="2"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64" fontId="18" fillId="0" borderId="9" xfId="1" applyNumberFormat="1" applyFont="1" applyFill="1" applyBorder="1" applyAlignment="1">
      <alignment horizontal="center" vertical="center" wrapText="1"/>
    </xf>
    <xf numFmtId="0" fontId="17" fillId="4" borderId="2" xfId="2" applyFont="1" applyFill="1" applyBorder="1" applyAlignment="1">
      <alignment horizontal="justify" vertical="center" wrapText="1"/>
    </xf>
    <xf numFmtId="9" fontId="18" fillId="0" borderId="2" xfId="1" applyNumberFormat="1" applyFont="1" applyFill="1" applyBorder="1" applyAlignment="1">
      <alignment horizontal="center" vertical="center" wrapText="1"/>
    </xf>
    <xf numFmtId="9" fontId="4" fillId="4" borderId="2" xfId="3" applyFont="1" applyFill="1" applyBorder="1" applyAlignment="1" applyProtection="1">
      <alignment horizontal="center" vertical="center"/>
      <protection locked="0"/>
    </xf>
    <xf numFmtId="49" fontId="17" fillId="4" borderId="2" xfId="2" applyNumberFormat="1" applyFont="1" applyFill="1" applyBorder="1" applyAlignment="1">
      <alignment horizontal="justify" vertical="center" wrapText="1"/>
    </xf>
    <xf numFmtId="9" fontId="17" fillId="4" borderId="2" xfId="2" applyNumberFormat="1" applyFont="1" applyFill="1" applyBorder="1" applyAlignment="1">
      <alignment horizontal="center" vertical="center" wrapText="1"/>
    </xf>
    <xf numFmtId="165" fontId="18" fillId="4" borderId="2" xfId="1" applyNumberFormat="1" applyFont="1" applyFill="1" applyBorder="1" applyAlignment="1">
      <alignment horizontal="center" vertical="center" wrapText="1"/>
    </xf>
    <xf numFmtId="0" fontId="22" fillId="4" borderId="2" xfId="2" applyFont="1" applyFill="1" applyBorder="1" applyAlignment="1">
      <alignment horizontal="center" vertical="center" wrapText="1"/>
    </xf>
    <xf numFmtId="0" fontId="19" fillId="0" borderId="2" xfId="2" applyFont="1" applyBorder="1" applyAlignment="1" applyProtection="1">
      <alignment horizontal="center" vertical="center"/>
      <protection locked="0"/>
    </xf>
    <xf numFmtId="0" fontId="17" fillId="4" borderId="9" xfId="2" applyFont="1" applyFill="1" applyBorder="1" applyAlignment="1">
      <alignment horizontal="center" vertical="center" wrapText="1"/>
    </xf>
    <xf numFmtId="9" fontId="18" fillId="0" borderId="2" xfId="2" applyNumberFormat="1" applyFont="1" applyBorder="1" applyAlignment="1" applyProtection="1">
      <alignment horizontal="center" vertical="center"/>
      <protection locked="0"/>
    </xf>
    <xf numFmtId="9" fontId="20" fillId="0" borderId="9" xfId="3" applyFont="1" applyBorder="1" applyAlignment="1">
      <alignment horizontal="center" vertical="center"/>
    </xf>
    <xf numFmtId="0" fontId="18" fillId="4" borderId="2" xfId="2" quotePrefix="1" applyFont="1" applyFill="1" applyBorder="1" applyAlignment="1" applyProtection="1">
      <alignment horizontal="justify" vertical="center" wrapText="1"/>
      <protection locked="0"/>
    </xf>
    <xf numFmtId="164" fontId="21" fillId="0" borderId="8" xfId="1" applyNumberFormat="1" applyFont="1" applyFill="1" applyBorder="1" applyAlignment="1">
      <alignment horizontal="center" vertical="center" wrapText="1"/>
    </xf>
    <xf numFmtId="164" fontId="18" fillId="0" borderId="2" xfId="1" applyNumberFormat="1" applyFont="1" applyFill="1" applyBorder="1" applyAlignment="1">
      <alignment horizontal="center" vertical="center" wrapText="1"/>
    </xf>
    <xf numFmtId="0" fontId="17" fillId="4" borderId="8" xfId="2" applyFont="1" applyFill="1" applyBorder="1" applyAlignment="1">
      <alignment horizontal="center" vertical="center" wrapText="1"/>
    </xf>
    <xf numFmtId="9" fontId="20" fillId="0" borderId="2" xfId="3" applyFont="1" applyBorder="1" applyAlignment="1">
      <alignment horizontal="center" vertical="center"/>
    </xf>
    <xf numFmtId="0" fontId="11" fillId="12" borderId="5" xfId="2" applyFont="1" applyFill="1" applyBorder="1" applyAlignment="1">
      <alignment horizontal="center" vertical="center" wrapText="1"/>
    </xf>
    <xf numFmtId="0" fontId="11" fillId="12" borderId="6" xfId="2" applyFont="1" applyFill="1" applyBorder="1" applyAlignment="1">
      <alignment horizontal="center" vertical="center" wrapText="1"/>
    </xf>
    <xf numFmtId="0" fontId="11" fillId="12" borderId="7" xfId="2" applyFont="1" applyFill="1" applyBorder="1" applyAlignment="1">
      <alignment horizontal="center" vertical="center" wrapText="1"/>
    </xf>
    <xf numFmtId="49" fontId="11" fillId="4" borderId="9" xfId="2" applyNumberFormat="1" applyFont="1" applyFill="1" applyBorder="1" applyAlignment="1">
      <alignment horizontal="center" vertical="center" wrapText="1"/>
    </xf>
    <xf numFmtId="49" fontId="17" fillId="0" borderId="9" xfId="2" applyNumberFormat="1" applyFont="1" applyBorder="1" applyAlignment="1">
      <alignment horizontal="center" vertical="center" wrapText="1"/>
    </xf>
    <xf numFmtId="0" fontId="17" fillId="4" borderId="9" xfId="2" applyFont="1" applyFill="1" applyBorder="1" applyAlignment="1">
      <alignment horizontal="justify" vertical="center" wrapText="1"/>
    </xf>
    <xf numFmtId="9" fontId="17" fillId="4" borderId="2" xfId="3" applyFont="1" applyFill="1" applyBorder="1" applyAlignment="1" applyProtection="1">
      <alignment horizontal="center" vertical="center" wrapText="1"/>
    </xf>
    <xf numFmtId="9" fontId="17" fillId="4" borderId="9" xfId="2" applyNumberFormat="1" applyFont="1" applyFill="1" applyBorder="1" applyAlignment="1">
      <alignment horizontal="center" vertical="center" wrapText="1"/>
    </xf>
    <xf numFmtId="9" fontId="17" fillId="0" borderId="2" xfId="2" applyNumberFormat="1" applyFont="1" applyBorder="1" applyAlignment="1">
      <alignment horizontal="center" vertical="center" wrapText="1"/>
    </xf>
    <xf numFmtId="0" fontId="18" fillId="4" borderId="9" xfId="2" applyFont="1" applyFill="1" applyBorder="1" applyAlignment="1" applyProtection="1">
      <alignment horizontal="center" vertical="center" wrapText="1"/>
      <protection locked="0"/>
    </xf>
    <xf numFmtId="9" fontId="18" fillId="0" borderId="2" xfId="3" applyFont="1" applyBorder="1" applyAlignment="1" applyProtection="1">
      <alignment horizontal="center" vertical="center"/>
      <protection locked="0"/>
    </xf>
    <xf numFmtId="9" fontId="20" fillId="0" borderId="9" xfId="3" applyFont="1" applyBorder="1" applyAlignment="1">
      <alignment horizontal="center" vertical="center"/>
    </xf>
    <xf numFmtId="9" fontId="18" fillId="4" borderId="2" xfId="2" quotePrefix="1" applyNumberFormat="1" applyFont="1" applyFill="1" applyBorder="1" applyAlignment="1">
      <alignment horizontal="justify" vertical="center" wrapText="1"/>
    </xf>
    <xf numFmtId="49" fontId="11" fillId="4" borderId="11" xfId="2" applyNumberFormat="1" applyFont="1" applyFill="1" applyBorder="1" applyAlignment="1">
      <alignment horizontal="center" vertical="center" wrapText="1"/>
    </xf>
    <xf numFmtId="49" fontId="17" fillId="0" borderId="11" xfId="2" applyNumberFormat="1" applyFont="1" applyBorder="1" applyAlignment="1">
      <alignment horizontal="center" vertical="center" wrapText="1"/>
    </xf>
    <xf numFmtId="0" fontId="17" fillId="4" borderId="11" xfId="2" applyFont="1" applyFill="1" applyBorder="1" applyAlignment="1">
      <alignment horizontal="justify" vertical="center" wrapText="1"/>
    </xf>
    <xf numFmtId="9" fontId="17" fillId="4" borderId="11" xfId="2" applyNumberFormat="1" applyFont="1" applyFill="1" applyBorder="1" applyAlignment="1">
      <alignment horizontal="center" vertical="center" wrapText="1"/>
    </xf>
    <xf numFmtId="0" fontId="17" fillId="4" borderId="2" xfId="2" applyFont="1" applyFill="1" applyBorder="1" applyAlignment="1">
      <alignment horizontal="center" vertical="center" wrapText="1"/>
    </xf>
    <xf numFmtId="0" fontId="18" fillId="4" borderId="11" xfId="2" applyFont="1" applyFill="1" applyBorder="1" applyAlignment="1" applyProtection="1">
      <alignment horizontal="center" vertical="center" wrapText="1"/>
      <protection locked="0"/>
    </xf>
    <xf numFmtId="9" fontId="20" fillId="0" borderId="11" xfId="3" applyFont="1" applyBorder="1" applyAlignment="1">
      <alignment horizontal="center" vertical="center"/>
    </xf>
    <xf numFmtId="49" fontId="11" fillId="4" borderId="8" xfId="2" applyNumberFormat="1" applyFont="1" applyFill="1" applyBorder="1" applyAlignment="1">
      <alignment horizontal="center" vertical="center" wrapText="1"/>
    </xf>
    <xf numFmtId="49" fontId="17" fillId="0" borderId="8" xfId="2" applyNumberFormat="1" applyFont="1" applyBorder="1" applyAlignment="1">
      <alignment horizontal="center" vertical="center" wrapText="1"/>
    </xf>
    <xf numFmtId="0" fontId="17" fillId="4" borderId="8" xfId="2" applyFont="1" applyFill="1" applyBorder="1" applyAlignment="1">
      <alignment horizontal="justify" vertical="center" wrapText="1"/>
    </xf>
    <xf numFmtId="9" fontId="17" fillId="4" borderId="8" xfId="2" applyNumberFormat="1" applyFont="1" applyFill="1" applyBorder="1" applyAlignment="1">
      <alignment horizontal="center" vertical="center" wrapText="1"/>
    </xf>
    <xf numFmtId="0" fontId="18" fillId="4" borderId="8" xfId="2" applyFont="1" applyFill="1" applyBorder="1" applyAlignment="1" applyProtection="1">
      <alignment horizontal="center" vertical="center" wrapText="1"/>
      <protection locked="0"/>
    </xf>
    <xf numFmtId="9" fontId="20" fillId="0" borderId="8" xfId="3" applyFont="1" applyBorder="1" applyAlignment="1">
      <alignment horizontal="center" vertical="center"/>
    </xf>
    <xf numFmtId="0" fontId="4" fillId="0" borderId="0" xfId="2" applyFont="1" applyAlignment="1" applyProtection="1">
      <alignment horizontal="center" vertical="center"/>
      <protection locked="0"/>
    </xf>
    <xf numFmtId="0" fontId="4" fillId="0" borderId="0" xfId="2" applyFont="1" applyAlignment="1" applyProtection="1">
      <alignment horizontal="justify" vertical="center"/>
      <protection locked="0"/>
    </xf>
    <xf numFmtId="9" fontId="4" fillId="0" borderId="0" xfId="3" applyFont="1" applyProtection="1">
      <protection locked="0"/>
    </xf>
    <xf numFmtId="0" fontId="24" fillId="6" borderId="2" xfId="2" applyFont="1" applyFill="1" applyBorder="1" applyAlignment="1">
      <alignment horizontal="center" vertical="center"/>
    </xf>
    <xf numFmtId="0" fontId="25" fillId="5" borderId="2" xfId="2" applyFont="1" applyFill="1" applyBorder="1" applyAlignment="1">
      <alignment horizontal="center" vertical="center" wrapText="1"/>
    </xf>
    <xf numFmtId="0" fontId="25" fillId="5" borderId="2" xfId="2" applyFont="1" applyFill="1" applyBorder="1" applyAlignment="1">
      <alignment horizontal="center" vertical="center" wrapText="1"/>
    </xf>
    <xf numFmtId="0" fontId="26" fillId="0" borderId="2" xfId="2" applyFont="1" applyBorder="1" applyAlignment="1" applyProtection="1">
      <alignment horizontal="center" vertical="center" wrapText="1"/>
      <protection locked="0"/>
    </xf>
    <xf numFmtId="0" fontId="26" fillId="0" borderId="2" xfId="2" applyFont="1" applyBorder="1" applyAlignment="1" applyProtection="1">
      <alignment horizontal="center" vertical="center" wrapText="1"/>
      <protection locked="0"/>
    </xf>
    <xf numFmtId="0" fontId="26" fillId="0" borderId="2" xfId="2" applyFont="1" applyBorder="1" applyAlignment="1" applyProtection="1">
      <alignment vertical="center" wrapText="1"/>
      <protection locked="0"/>
    </xf>
    <xf numFmtId="0" fontId="26" fillId="0" borderId="0" xfId="2" applyFont="1" applyAlignment="1" applyProtection="1">
      <alignment horizontal="center" vertical="center" wrapText="1"/>
      <protection locked="0"/>
    </xf>
    <xf numFmtId="0" fontId="5" fillId="0" borderId="0" xfId="2" applyFont="1" applyAlignment="1" applyProtection="1">
      <alignment horizontal="center" wrapText="1"/>
      <protection locked="0"/>
    </xf>
    <xf numFmtId="0" fontId="5" fillId="0" borderId="0" xfId="2" applyFont="1" applyAlignment="1" applyProtection="1">
      <alignment horizontal="justify" vertical="center" wrapText="1"/>
      <protection locked="0"/>
    </xf>
    <xf numFmtId="0" fontId="6" fillId="0" borderId="0" xfId="2" applyFont="1" applyAlignment="1" applyProtection="1">
      <alignment horizontal="center" wrapText="1"/>
      <protection locked="0"/>
    </xf>
    <xf numFmtId="0" fontId="6" fillId="0" borderId="0" xfId="2" applyFont="1" applyAlignment="1" applyProtection="1">
      <alignment horizontal="justify" vertical="center" wrapText="1"/>
      <protection locked="0"/>
    </xf>
    <xf numFmtId="0" fontId="7" fillId="0" borderId="0" xfId="2" applyFont="1" applyAlignment="1" applyProtection="1">
      <alignment horizontal="center" wrapText="1"/>
      <protection locked="0"/>
    </xf>
    <xf numFmtId="0" fontId="7" fillId="0" borderId="0" xfId="2" applyFont="1" applyAlignment="1" applyProtection="1">
      <alignment horizontal="justify" vertical="center" wrapText="1"/>
      <protection locked="0"/>
    </xf>
    <xf numFmtId="0" fontId="8" fillId="5" borderId="2" xfId="2" applyFont="1" applyFill="1" applyBorder="1" applyAlignment="1" applyProtection="1">
      <alignment horizontal="left" vertical="center" wrapText="1"/>
      <protection locked="0"/>
    </xf>
    <xf numFmtId="0" fontId="8" fillId="4" borderId="10" xfId="2" applyFont="1" applyFill="1" applyBorder="1" applyAlignment="1" applyProtection="1">
      <alignment horizontal="left" vertical="center"/>
      <protection locked="0"/>
    </xf>
    <xf numFmtId="0" fontId="8" fillId="4" borderId="3" xfId="2" applyFont="1" applyFill="1" applyBorder="1" applyAlignment="1" applyProtection="1">
      <alignment horizontal="left" vertical="center"/>
      <protection locked="0"/>
    </xf>
    <xf numFmtId="0" fontId="8" fillId="4" borderId="4" xfId="2" applyFont="1" applyFill="1" applyBorder="1" applyAlignment="1" applyProtection="1">
      <alignment horizontal="left" vertical="center"/>
      <protection locked="0"/>
    </xf>
    <xf numFmtId="9" fontId="9" fillId="6" borderId="2" xfId="2" applyNumberFormat="1" applyFont="1" applyFill="1" applyBorder="1" applyAlignment="1" applyProtection="1">
      <alignment horizontal="center" vertical="center" wrapText="1"/>
      <protection locked="0"/>
    </xf>
    <xf numFmtId="9" fontId="10" fillId="4" borderId="2" xfId="2" applyNumberFormat="1" applyFont="1" applyFill="1" applyBorder="1" applyAlignment="1" applyProtection="1">
      <alignment horizontal="center" vertical="center"/>
      <protection locked="0"/>
    </xf>
    <xf numFmtId="0" fontId="8" fillId="4" borderId="2" xfId="2" applyFont="1" applyFill="1" applyBorder="1" applyAlignment="1" applyProtection="1">
      <alignment vertical="center"/>
      <protection locked="0"/>
    </xf>
    <xf numFmtId="0" fontId="11" fillId="5" borderId="2" xfId="4" applyFont="1" applyFill="1" applyBorder="1" applyAlignment="1" applyProtection="1">
      <alignment horizontal="left" vertical="center" wrapText="1"/>
      <protection locked="0"/>
    </xf>
    <xf numFmtId="0" fontId="11" fillId="5" borderId="10" xfId="4" applyFont="1" applyFill="1" applyBorder="1" applyAlignment="1" applyProtection="1">
      <alignment horizontal="left" vertical="center" wrapText="1"/>
      <protection locked="0"/>
    </xf>
    <xf numFmtId="0" fontId="11" fillId="5" borderId="3" xfId="4" applyFont="1" applyFill="1" applyBorder="1" applyAlignment="1" applyProtection="1">
      <alignment horizontal="left" vertical="center" wrapText="1"/>
      <protection locked="0"/>
    </xf>
    <xf numFmtId="0" fontId="11" fillId="5" borderId="4" xfId="4" applyFont="1" applyFill="1" applyBorder="1" applyAlignment="1" applyProtection="1">
      <alignment horizontal="left" vertical="center" wrapText="1"/>
      <protection locked="0"/>
    </xf>
    <xf numFmtId="0" fontId="11" fillId="13" borderId="2" xfId="4" applyFont="1" applyFill="1" applyBorder="1" applyAlignment="1" applyProtection="1">
      <alignment vertical="center" wrapText="1"/>
      <protection locked="0"/>
    </xf>
    <xf numFmtId="0" fontId="27" fillId="5" borderId="10" xfId="4" applyFont="1" applyFill="1" applyBorder="1" applyAlignment="1" applyProtection="1">
      <alignment horizontal="left" vertical="center" wrapText="1"/>
      <protection locked="0"/>
    </xf>
    <xf numFmtId="0" fontId="27" fillId="5" borderId="3" xfId="4" applyFont="1" applyFill="1" applyBorder="1" applyAlignment="1" applyProtection="1">
      <alignment horizontal="left" vertical="center" wrapText="1"/>
      <protection locked="0"/>
    </xf>
    <xf numFmtId="0" fontId="27" fillId="5" borderId="4" xfId="4" applyFont="1" applyFill="1" applyBorder="1" applyAlignment="1" applyProtection="1">
      <alignment horizontal="left" vertical="center" wrapText="1"/>
      <protection locked="0"/>
    </xf>
    <xf numFmtId="0" fontId="12" fillId="6" borderId="5" xfId="2" applyFont="1" applyFill="1" applyBorder="1" applyAlignment="1" applyProtection="1">
      <alignment horizontal="center" vertical="center"/>
      <protection locked="0"/>
    </xf>
    <xf numFmtId="0" fontId="12" fillId="6" borderId="6" xfId="2" applyFont="1" applyFill="1" applyBorder="1" applyAlignment="1" applyProtection="1">
      <alignment horizontal="center" vertical="center"/>
      <protection locked="0"/>
    </xf>
    <xf numFmtId="0" fontId="12" fillId="6" borderId="7" xfId="2" applyFont="1" applyFill="1" applyBorder="1" applyAlignment="1" applyProtection="1">
      <alignment horizontal="center" vertical="center"/>
      <protection locked="0"/>
    </xf>
    <xf numFmtId="0" fontId="12" fillId="6" borderId="8" xfId="2" applyFont="1" applyFill="1" applyBorder="1" applyAlignment="1" applyProtection="1">
      <alignment horizontal="center" vertical="center"/>
      <protection locked="0"/>
    </xf>
    <xf numFmtId="0" fontId="3" fillId="0" borderId="0" xfId="2" applyProtection="1">
      <protection locked="0"/>
    </xf>
    <xf numFmtId="0" fontId="13" fillId="5" borderId="2" xfId="2" applyFont="1" applyFill="1" applyBorder="1" applyAlignment="1" applyProtection="1">
      <alignment horizontal="center" vertical="center"/>
      <protection locked="0"/>
    </xf>
    <xf numFmtId="0" fontId="14" fillId="5" borderId="2" xfId="2" applyFont="1" applyFill="1" applyBorder="1" applyAlignment="1" applyProtection="1">
      <alignment horizontal="center" vertical="center"/>
      <protection locked="0"/>
    </xf>
    <xf numFmtId="0" fontId="13" fillId="5" borderId="2" xfId="2" applyFont="1" applyFill="1" applyBorder="1" applyAlignment="1" applyProtection="1">
      <alignment horizontal="center" vertical="center" wrapText="1"/>
      <protection locked="0"/>
    </xf>
    <xf numFmtId="0" fontId="13" fillId="5" borderId="9" xfId="2" applyFont="1" applyFill="1" applyBorder="1" applyAlignment="1" applyProtection="1">
      <alignment horizontal="center" vertical="center"/>
      <protection locked="0"/>
    </xf>
    <xf numFmtId="0" fontId="13" fillId="5" borderId="9" xfId="2" applyFont="1" applyFill="1" applyBorder="1" applyAlignment="1" applyProtection="1">
      <alignment horizontal="center" vertical="center" wrapText="1"/>
      <protection locked="0"/>
    </xf>
    <xf numFmtId="0" fontId="13" fillId="5" borderId="10" xfId="2" applyFont="1" applyFill="1" applyBorder="1" applyAlignment="1" applyProtection="1">
      <alignment horizontal="center" vertical="center" wrapText="1"/>
      <protection locked="0"/>
    </xf>
    <xf numFmtId="0" fontId="13" fillId="5" borderId="3" xfId="2" applyFont="1" applyFill="1" applyBorder="1" applyAlignment="1" applyProtection="1">
      <alignment horizontal="center" vertical="center"/>
      <protection locked="0"/>
    </xf>
    <xf numFmtId="0" fontId="13" fillId="11" borderId="9" xfId="2" applyFont="1" applyFill="1" applyBorder="1" applyAlignment="1" applyProtection="1">
      <alignment horizontal="center" vertical="center" wrapText="1"/>
      <protection locked="0"/>
    </xf>
    <xf numFmtId="0" fontId="13" fillId="11" borderId="2" xfId="2" applyFont="1" applyFill="1" applyBorder="1" applyAlignment="1" applyProtection="1">
      <alignment horizontal="center" vertical="center" wrapText="1"/>
      <protection locked="0"/>
    </xf>
    <xf numFmtId="9" fontId="15" fillId="6" borderId="9" xfId="3" applyFont="1" applyFill="1" applyBorder="1" applyAlignment="1" applyProtection="1">
      <alignment horizontal="center" vertical="center" wrapText="1"/>
      <protection locked="0"/>
    </xf>
    <xf numFmtId="0" fontId="14" fillId="5" borderId="9" xfId="2" applyFont="1" applyFill="1" applyBorder="1" applyAlignment="1" applyProtection="1">
      <alignment horizontal="center" vertical="center"/>
      <protection locked="0"/>
    </xf>
    <xf numFmtId="0" fontId="13" fillId="5" borderId="11" xfId="2" applyFont="1" applyFill="1" applyBorder="1" applyAlignment="1" applyProtection="1">
      <alignment horizontal="center" vertical="center"/>
      <protection locked="0"/>
    </xf>
    <xf numFmtId="0" fontId="13" fillId="5" borderId="11" xfId="2" applyFont="1" applyFill="1" applyBorder="1" applyAlignment="1" applyProtection="1">
      <alignment horizontal="center" vertical="center" wrapText="1"/>
      <protection locked="0"/>
    </xf>
    <xf numFmtId="0" fontId="16" fillId="5" borderId="9" xfId="2" applyFont="1" applyFill="1" applyBorder="1" applyAlignment="1" applyProtection="1">
      <alignment horizontal="center" vertical="center" wrapText="1"/>
      <protection locked="0"/>
    </xf>
    <xf numFmtId="0" fontId="13" fillId="11" borderId="11" xfId="2" applyFont="1" applyFill="1" applyBorder="1" applyAlignment="1" applyProtection="1">
      <alignment horizontal="center" vertical="center" wrapText="1"/>
      <protection locked="0"/>
    </xf>
    <xf numFmtId="9" fontId="15" fillId="6" borderId="11" xfId="3" applyFont="1" applyFill="1" applyBorder="1" applyAlignment="1" applyProtection="1">
      <alignment horizontal="center" vertical="center" wrapText="1"/>
      <protection locked="0"/>
    </xf>
    <xf numFmtId="49" fontId="11" fillId="4" borderId="4" xfId="2" applyNumberFormat="1" applyFont="1" applyFill="1" applyBorder="1" applyAlignment="1">
      <alignment horizontal="center" vertical="center" wrapText="1"/>
    </xf>
    <xf numFmtId="0" fontId="23" fillId="4" borderId="2" xfId="2" applyFont="1" applyFill="1" applyBorder="1" applyAlignment="1">
      <alignment horizontal="justify" vertical="center" wrapText="1"/>
    </xf>
    <xf numFmtId="9" fontId="22" fillId="4" borderId="2" xfId="3" applyFont="1" applyFill="1" applyBorder="1" applyAlignment="1">
      <alignment horizontal="center" vertical="center" wrapText="1"/>
    </xf>
    <xf numFmtId="0" fontId="22" fillId="4" borderId="2" xfId="2" applyFont="1" applyFill="1" applyBorder="1" applyAlignment="1">
      <alignment horizontal="justify" vertical="center" wrapText="1"/>
    </xf>
    <xf numFmtId="9" fontId="22" fillId="4" borderId="2" xfId="3" applyFont="1" applyFill="1" applyBorder="1" applyAlignment="1">
      <alignment horizontal="center" vertical="center" wrapText="1"/>
    </xf>
    <xf numFmtId="165" fontId="17" fillId="4" borderId="2" xfId="2" applyNumberFormat="1" applyFont="1" applyFill="1" applyBorder="1" applyAlignment="1">
      <alignment horizontal="center" vertical="center" wrapText="1"/>
    </xf>
    <xf numFmtId="49" fontId="17" fillId="4" borderId="2" xfId="2" applyNumberFormat="1" applyFont="1" applyFill="1" applyBorder="1" applyAlignment="1">
      <alignment horizontal="center" vertical="center" wrapText="1"/>
    </xf>
    <xf numFmtId="0" fontId="11" fillId="4" borderId="9" xfId="2" applyFont="1" applyFill="1" applyBorder="1" applyAlignment="1" applyProtection="1">
      <alignment horizontal="center" vertical="center" wrapText="1"/>
      <protection locked="0"/>
    </xf>
    <xf numFmtId="9" fontId="20" fillId="0" borderId="9" xfId="3" applyFont="1" applyBorder="1" applyAlignment="1" applyProtection="1">
      <alignment horizontal="center" vertical="center" wrapText="1"/>
      <protection locked="0"/>
    </xf>
    <xf numFmtId="0" fontId="11" fillId="12" borderId="2" xfId="2" applyFont="1" applyFill="1" applyBorder="1" applyAlignment="1" applyProtection="1">
      <alignment vertical="center" wrapText="1"/>
      <protection locked="0"/>
    </xf>
    <xf numFmtId="0" fontId="11" fillId="4" borderId="8" xfId="2" applyFont="1" applyFill="1" applyBorder="1" applyAlignment="1" applyProtection="1">
      <alignment horizontal="center" vertical="center" wrapText="1"/>
      <protection locked="0"/>
    </xf>
    <xf numFmtId="9" fontId="18" fillId="0" borderId="2" xfId="3" applyFont="1" applyBorder="1" applyAlignment="1" applyProtection="1">
      <alignment horizontal="center" vertical="center"/>
    </xf>
    <xf numFmtId="9" fontId="18" fillId="0" borderId="2" xfId="2" applyNumberFormat="1" applyFont="1" applyBorder="1" applyAlignment="1">
      <alignment horizontal="center" vertical="center"/>
    </xf>
    <xf numFmtId="9" fontId="20" fillId="0" borderId="11" xfId="3" applyFont="1" applyBorder="1" applyAlignment="1" applyProtection="1">
      <alignment horizontal="center" vertical="center" wrapText="1"/>
      <protection locked="0"/>
    </xf>
    <xf numFmtId="0" fontId="3" fillId="0" borderId="2" xfId="2" applyBorder="1" applyAlignment="1" applyProtection="1">
      <alignment horizontal="center" vertical="center"/>
      <protection locked="0"/>
    </xf>
    <xf numFmtId="49" fontId="11" fillId="4" borderId="12" xfId="2" applyNumberFormat="1" applyFont="1" applyFill="1" applyBorder="1" applyAlignment="1">
      <alignment horizontal="center" vertical="center" wrapText="1"/>
    </xf>
    <xf numFmtId="0" fontId="23" fillId="4" borderId="9" xfId="2" applyFont="1" applyFill="1" applyBorder="1" applyAlignment="1">
      <alignment horizontal="justify" vertical="center" wrapText="1"/>
    </xf>
    <xf numFmtId="9" fontId="22" fillId="4" borderId="9" xfId="3" applyFont="1" applyFill="1" applyBorder="1" applyAlignment="1">
      <alignment horizontal="center" vertical="center" wrapText="1"/>
    </xf>
    <xf numFmtId="0" fontId="22" fillId="4" borderId="9" xfId="2" applyFont="1" applyFill="1" applyBorder="1" applyAlignment="1">
      <alignment horizontal="justify" vertical="center" wrapText="1"/>
    </xf>
    <xf numFmtId="165" fontId="17" fillId="4" borderId="9" xfId="2" applyNumberFormat="1" applyFont="1" applyFill="1" applyBorder="1" applyAlignment="1">
      <alignment horizontal="center" vertical="center" wrapText="1"/>
    </xf>
    <xf numFmtId="0" fontId="11" fillId="4" borderId="9" xfId="2" applyFont="1" applyFill="1" applyBorder="1" applyAlignment="1">
      <alignment horizontal="center" vertical="center" wrapText="1"/>
    </xf>
    <xf numFmtId="0" fontId="19" fillId="0" borderId="9" xfId="2" applyFont="1" applyBorder="1" applyAlignment="1" applyProtection="1">
      <alignment horizontal="center" vertical="center"/>
      <protection locked="0"/>
    </xf>
    <xf numFmtId="0" fontId="11" fillId="4" borderId="11" xfId="2" applyFont="1" applyFill="1" applyBorder="1" applyAlignment="1" applyProtection="1">
      <alignment horizontal="center" vertical="center" wrapText="1"/>
      <protection locked="0"/>
    </xf>
    <xf numFmtId="9" fontId="17" fillId="0" borderId="9" xfId="3" applyFont="1" applyFill="1" applyBorder="1" applyAlignment="1" applyProtection="1">
      <alignment horizontal="center" vertical="center" wrapText="1"/>
    </xf>
    <xf numFmtId="9" fontId="18" fillId="0" borderId="9" xfId="3" applyFont="1" applyBorder="1" applyAlignment="1" applyProtection="1">
      <alignment horizontal="center" vertical="center"/>
    </xf>
    <xf numFmtId="9" fontId="18" fillId="0" borderId="9" xfId="2" applyNumberFormat="1" applyFont="1" applyBorder="1" applyAlignment="1">
      <alignment horizontal="center" vertical="center"/>
    </xf>
    <xf numFmtId="9" fontId="20" fillId="0" borderId="11" xfId="3" applyFont="1" applyBorder="1" applyAlignment="1" applyProtection="1">
      <alignment horizontal="center" vertical="center" wrapText="1"/>
      <protection locked="0"/>
    </xf>
    <xf numFmtId="0" fontId="18" fillId="4" borderId="9" xfId="2" quotePrefix="1" applyFont="1" applyFill="1" applyBorder="1" applyAlignment="1" applyProtection="1">
      <alignment horizontal="justify" vertical="center" wrapText="1"/>
      <protection locked="0"/>
    </xf>
    <xf numFmtId="0" fontId="23" fillId="4" borderId="9" xfId="2" applyFont="1" applyFill="1" applyBorder="1" applyAlignment="1">
      <alignment horizontal="center" vertical="center" wrapText="1"/>
    </xf>
    <xf numFmtId="9" fontId="22" fillId="4" borderId="9" xfId="3" applyFont="1" applyFill="1" applyBorder="1" applyAlignment="1">
      <alignment horizontal="center" vertical="center" wrapText="1"/>
    </xf>
    <xf numFmtId="0" fontId="17" fillId="0" borderId="9" xfId="2" applyFont="1" applyBorder="1" applyAlignment="1">
      <alignment horizontal="left" vertical="center" wrapText="1"/>
    </xf>
    <xf numFmtId="165" fontId="17" fillId="0" borderId="9" xfId="2" applyNumberFormat="1" applyFont="1" applyBorder="1" applyAlignment="1">
      <alignment horizontal="center" vertical="center" wrapText="1"/>
    </xf>
    <xf numFmtId="0" fontId="22" fillId="4" borderId="9" xfId="2" applyFont="1" applyFill="1" applyBorder="1" applyAlignment="1">
      <alignment horizontal="center" vertical="center" wrapText="1"/>
    </xf>
    <xf numFmtId="0" fontId="19" fillId="0" borderId="9" xfId="2" applyFont="1" applyBorder="1" applyAlignment="1" applyProtection="1">
      <alignment horizontal="center" vertical="center"/>
      <protection locked="0"/>
    </xf>
    <xf numFmtId="9" fontId="17" fillId="0" borderId="9" xfId="3" applyFont="1" applyFill="1" applyBorder="1" applyAlignment="1" applyProtection="1">
      <alignment horizontal="center" vertical="center" wrapText="1"/>
    </xf>
    <xf numFmtId="9" fontId="18" fillId="0" borderId="9" xfId="3" applyFont="1" applyBorder="1" applyAlignment="1" applyProtection="1">
      <alignment horizontal="center" vertical="center"/>
    </xf>
    <xf numFmtId="9" fontId="18" fillId="0" borderId="9" xfId="2" applyNumberFormat="1" applyFont="1" applyBorder="1" applyAlignment="1">
      <alignment horizontal="center" vertical="center"/>
    </xf>
    <xf numFmtId="9" fontId="20" fillId="0" borderId="9" xfId="3" applyFont="1" applyBorder="1" applyAlignment="1" applyProtection="1">
      <alignment horizontal="center" vertical="center"/>
    </xf>
    <xf numFmtId="0" fontId="18" fillId="4" borderId="9" xfId="2" applyFont="1" applyFill="1" applyBorder="1" applyAlignment="1">
      <alignment vertical="center" wrapText="1"/>
    </xf>
    <xf numFmtId="0" fontId="23" fillId="4" borderId="11" xfId="2" applyFont="1" applyFill="1" applyBorder="1" applyAlignment="1">
      <alignment horizontal="center" vertical="center" wrapText="1"/>
    </xf>
    <xf numFmtId="9" fontId="22" fillId="4" borderId="11" xfId="3" applyFont="1" applyFill="1" applyBorder="1" applyAlignment="1">
      <alignment horizontal="center" vertical="center" wrapText="1"/>
    </xf>
    <xf numFmtId="0" fontId="17" fillId="0" borderId="8" xfId="2" applyFont="1" applyBorder="1" applyAlignment="1">
      <alignment horizontal="left" vertical="center" wrapText="1"/>
    </xf>
    <xf numFmtId="9" fontId="22" fillId="4" borderId="8" xfId="3" applyFont="1" applyFill="1" applyBorder="1" applyAlignment="1">
      <alignment horizontal="center" vertical="center" wrapText="1"/>
    </xf>
    <xf numFmtId="165" fontId="17" fillId="0" borderId="8" xfId="2" applyNumberFormat="1" applyFont="1" applyBorder="1" applyAlignment="1">
      <alignment horizontal="center" vertical="center" wrapText="1"/>
    </xf>
    <xf numFmtId="0" fontId="22" fillId="4" borderId="8" xfId="2" applyFont="1" applyFill="1" applyBorder="1" applyAlignment="1">
      <alignment horizontal="center" vertical="center" wrapText="1"/>
    </xf>
    <xf numFmtId="0" fontId="19" fillId="0" borderId="8" xfId="2" applyFont="1" applyBorder="1" applyAlignment="1" applyProtection="1">
      <alignment horizontal="center" vertical="center"/>
      <protection locked="0"/>
    </xf>
    <xf numFmtId="0" fontId="11" fillId="4" borderId="11" xfId="2" applyFont="1" applyFill="1" applyBorder="1" applyAlignment="1" applyProtection="1">
      <alignment horizontal="center" vertical="center" wrapText="1"/>
      <protection locked="0"/>
    </xf>
    <xf numFmtId="9" fontId="17" fillId="0" borderId="8" xfId="3" applyFont="1" applyFill="1" applyBorder="1" applyAlignment="1" applyProtection="1">
      <alignment horizontal="center" vertical="center" wrapText="1"/>
    </xf>
    <xf numFmtId="9" fontId="18" fillId="0" borderId="8" xfId="3" applyFont="1" applyBorder="1" applyAlignment="1" applyProtection="1">
      <alignment horizontal="center" vertical="center"/>
    </xf>
    <xf numFmtId="9" fontId="18" fillId="0" borderId="8" xfId="2" applyNumberFormat="1" applyFont="1" applyBorder="1" applyAlignment="1">
      <alignment horizontal="center" vertical="center"/>
    </xf>
    <xf numFmtId="9" fontId="20" fillId="0" borderId="11" xfId="3" applyFont="1" applyBorder="1" applyAlignment="1" applyProtection="1">
      <alignment horizontal="center" vertical="center"/>
    </xf>
    <xf numFmtId="0" fontId="22" fillId="4" borderId="8" xfId="2" applyFont="1" applyFill="1" applyBorder="1" applyAlignment="1">
      <alignment vertical="center" wrapText="1"/>
    </xf>
    <xf numFmtId="0" fontId="17" fillId="0" borderId="2" xfId="2" applyFont="1" applyBorder="1" applyAlignment="1">
      <alignment horizontal="justify" vertical="center" wrapText="1"/>
    </xf>
    <xf numFmtId="9" fontId="22" fillId="0" borderId="9" xfId="3" applyFont="1" applyFill="1" applyBorder="1" applyAlignment="1">
      <alignment horizontal="center" vertical="center" wrapText="1"/>
    </xf>
    <xf numFmtId="9" fontId="18" fillId="0" borderId="9" xfId="3" applyFont="1" applyBorder="1" applyAlignment="1" applyProtection="1">
      <alignment horizontal="center" vertical="center" wrapText="1"/>
    </xf>
    <xf numFmtId="0" fontId="18" fillId="4" borderId="9" xfId="2" quotePrefix="1" applyFont="1" applyFill="1" applyBorder="1" applyAlignment="1">
      <alignment vertical="center" wrapText="1"/>
    </xf>
    <xf numFmtId="9" fontId="22" fillId="0" borderId="8" xfId="3" applyFont="1" applyFill="1" applyBorder="1" applyAlignment="1">
      <alignment horizontal="center" vertical="center" wrapText="1"/>
    </xf>
    <xf numFmtId="49" fontId="17" fillId="4" borderId="8" xfId="2" applyNumberFormat="1" applyFont="1" applyFill="1" applyBorder="1" applyAlignment="1">
      <alignment horizontal="center" vertical="center" wrapText="1"/>
    </xf>
    <xf numFmtId="9" fontId="18" fillId="0" borderId="8" xfId="3" applyFont="1" applyBorder="1" applyAlignment="1" applyProtection="1">
      <alignment horizontal="center" vertical="center" wrapText="1"/>
    </xf>
    <xf numFmtId="0" fontId="18" fillId="4" borderId="8" xfId="2" quotePrefix="1" applyFont="1" applyFill="1" applyBorder="1" applyAlignment="1">
      <alignment vertical="center" wrapText="1"/>
    </xf>
    <xf numFmtId="0" fontId="11" fillId="4" borderId="9"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7" fillId="4" borderId="9" xfId="2" quotePrefix="1" applyFont="1" applyFill="1" applyBorder="1" applyAlignment="1">
      <alignment vertical="center" wrapText="1"/>
    </xf>
    <xf numFmtId="0" fontId="23" fillId="4" borderId="8" xfId="2" applyFont="1" applyFill="1" applyBorder="1" applyAlignment="1">
      <alignment horizontal="center" vertical="center" wrapText="1"/>
    </xf>
    <xf numFmtId="9" fontId="20" fillId="0" borderId="8" xfId="3" applyFont="1" applyBorder="1" applyAlignment="1" applyProtection="1">
      <alignment horizontal="center" vertical="center"/>
    </xf>
    <xf numFmtId="0" fontId="17" fillId="4" borderId="8" xfId="2" quotePrefix="1" applyFont="1" applyFill="1" applyBorder="1" applyAlignment="1">
      <alignment vertical="center" wrapText="1"/>
    </xf>
    <xf numFmtId="49" fontId="11" fillId="4" borderId="5" xfId="2" applyNumberFormat="1" applyFont="1" applyFill="1" applyBorder="1" applyAlignment="1">
      <alignment horizontal="center" vertical="center" wrapText="1"/>
    </xf>
    <xf numFmtId="49" fontId="11" fillId="4" borderId="6" xfId="2" applyNumberFormat="1" applyFont="1" applyFill="1" applyBorder="1" applyAlignment="1">
      <alignment horizontal="center" vertical="center" wrapText="1"/>
    </xf>
    <xf numFmtId="0" fontId="23" fillId="4" borderId="6" xfId="2" applyFont="1" applyFill="1" applyBorder="1" applyAlignment="1">
      <alignment horizontal="center" vertical="center" wrapText="1"/>
    </xf>
    <xf numFmtId="9" fontId="22" fillId="4" borderId="6" xfId="3" applyFont="1" applyFill="1" applyBorder="1" applyAlignment="1">
      <alignment horizontal="center" vertical="center" wrapText="1"/>
    </xf>
    <xf numFmtId="0" fontId="17" fillId="0" borderId="3" xfId="2" applyFont="1" applyBorder="1" applyAlignment="1">
      <alignment horizontal="justify" vertical="center" wrapText="1"/>
    </xf>
    <xf numFmtId="9" fontId="22" fillId="0" borderId="6" xfId="3" applyFont="1" applyFill="1" applyBorder="1" applyAlignment="1">
      <alignment horizontal="center" vertical="center" wrapText="1"/>
    </xf>
    <xf numFmtId="165" fontId="17" fillId="0" borderId="6" xfId="2" applyNumberFormat="1" applyFont="1" applyBorder="1" applyAlignment="1">
      <alignment horizontal="center" vertical="center" wrapText="1"/>
    </xf>
    <xf numFmtId="0" fontId="22" fillId="4" borderId="6" xfId="2" applyFont="1" applyFill="1" applyBorder="1" applyAlignment="1">
      <alignment horizontal="center" vertical="center" wrapText="1"/>
    </xf>
    <xf numFmtId="0" fontId="19" fillId="0" borderId="6" xfId="2" applyFont="1" applyBorder="1" applyAlignment="1" applyProtection="1">
      <alignment horizontal="center" vertical="center"/>
      <protection locked="0"/>
    </xf>
    <xf numFmtId="0" fontId="11" fillId="4" borderId="6" xfId="2" applyFont="1" applyFill="1" applyBorder="1" applyAlignment="1" applyProtection="1">
      <alignment horizontal="center" vertical="center" wrapText="1"/>
      <protection locked="0"/>
    </xf>
    <xf numFmtId="9" fontId="17" fillId="0" borderId="6" xfId="3" applyFont="1" applyFill="1" applyBorder="1" applyAlignment="1" applyProtection="1">
      <alignment horizontal="center" vertical="center" wrapText="1"/>
    </xf>
    <xf numFmtId="9" fontId="18" fillId="0" borderId="6" xfId="3" applyFont="1" applyBorder="1" applyAlignment="1" applyProtection="1">
      <alignment horizontal="center" vertical="center"/>
    </xf>
    <xf numFmtId="9" fontId="18" fillId="0" borderId="6" xfId="2" applyNumberFormat="1" applyFont="1" applyBorder="1" applyAlignment="1">
      <alignment horizontal="center" vertical="center"/>
    </xf>
    <xf numFmtId="9" fontId="20" fillId="0" borderId="6" xfId="3" applyFont="1" applyBorder="1" applyAlignment="1" applyProtection="1">
      <alignment horizontal="center" vertical="center" wrapText="1"/>
      <protection locked="0"/>
    </xf>
    <xf numFmtId="0" fontId="17" fillId="4" borderId="6" xfId="2" quotePrefix="1" applyFont="1" applyFill="1" applyBorder="1" applyAlignment="1">
      <alignment vertical="center" wrapText="1"/>
    </xf>
    <xf numFmtId="0" fontId="3" fillId="0" borderId="3" xfId="2" applyBorder="1" applyAlignment="1" applyProtection="1">
      <alignment horizontal="center" vertical="center"/>
      <protection locked="0"/>
    </xf>
    <xf numFmtId="0" fontId="4" fillId="0" borderId="4" xfId="2" applyFont="1" applyBorder="1" applyProtection="1">
      <protection locked="0"/>
    </xf>
    <xf numFmtId="0" fontId="11" fillId="12" borderId="10" xfId="2" applyFont="1" applyFill="1" applyBorder="1" applyAlignment="1" applyProtection="1">
      <alignment horizontal="center" vertical="center" wrapText="1"/>
      <protection locked="0"/>
    </xf>
    <xf numFmtId="0" fontId="11" fillId="12" borderId="3" xfId="2" applyFont="1" applyFill="1" applyBorder="1" applyAlignment="1" applyProtection="1">
      <alignment horizontal="center" vertical="center" wrapText="1"/>
      <protection locked="0"/>
    </xf>
    <xf numFmtId="0" fontId="11" fillId="12" borderId="4" xfId="2" applyFont="1" applyFill="1" applyBorder="1" applyAlignment="1" applyProtection="1">
      <alignment horizontal="center" vertical="center" wrapText="1"/>
      <protection locked="0"/>
    </xf>
    <xf numFmtId="49" fontId="21" fillId="4" borderId="9" xfId="2" applyNumberFormat="1" applyFont="1" applyFill="1" applyBorder="1" applyAlignment="1">
      <alignment horizontal="center" vertical="center" wrapText="1"/>
    </xf>
    <xf numFmtId="0" fontId="23" fillId="0" borderId="9" xfId="2" applyFont="1" applyBorder="1" applyAlignment="1">
      <alignment horizontal="center" vertical="center" wrapText="1"/>
    </xf>
    <xf numFmtId="0" fontId="22" fillId="0" borderId="2" xfId="2" applyFont="1" applyBorder="1" applyAlignment="1">
      <alignment horizontal="justify" vertical="center" wrapText="1"/>
    </xf>
    <xf numFmtId="9" fontId="22" fillId="0" borderId="2" xfId="3" applyFont="1" applyFill="1" applyBorder="1" applyAlignment="1">
      <alignment horizontal="center" vertical="center" wrapText="1"/>
    </xf>
    <xf numFmtId="165" fontId="17" fillId="0" borderId="2" xfId="2" applyNumberFormat="1" applyFont="1" applyBorder="1" applyAlignment="1">
      <alignment horizontal="center" vertical="center" wrapText="1"/>
    </xf>
    <xf numFmtId="166" fontId="18" fillId="0" borderId="2" xfId="1" applyNumberFormat="1" applyFont="1" applyFill="1" applyBorder="1" applyAlignment="1">
      <alignment horizontal="center" vertical="center" wrapText="1"/>
    </xf>
    <xf numFmtId="0" fontId="22" fillId="4" borderId="2" xfId="2" applyFont="1" applyFill="1" applyBorder="1" applyAlignment="1" applyProtection="1">
      <alignment horizontal="justify" vertical="center" wrapText="1"/>
      <protection locked="0"/>
    </xf>
    <xf numFmtId="0" fontId="18" fillId="4" borderId="2" xfId="2" quotePrefix="1" applyFont="1" applyFill="1" applyBorder="1" applyAlignment="1">
      <alignment horizontal="justify" vertical="center" wrapText="1"/>
    </xf>
    <xf numFmtId="49" fontId="21" fillId="4" borderId="11" xfId="2" applyNumberFormat="1" applyFont="1" applyFill="1" applyBorder="1" applyAlignment="1">
      <alignment horizontal="center" vertical="center" wrapText="1"/>
    </xf>
    <xf numFmtId="0" fontId="23" fillId="0" borderId="11" xfId="2" applyFont="1" applyBorder="1" applyAlignment="1">
      <alignment horizontal="center" vertical="center" wrapText="1"/>
    </xf>
    <xf numFmtId="9" fontId="17" fillId="0" borderId="11" xfId="2" applyNumberFormat="1" applyFont="1" applyBorder="1" applyAlignment="1">
      <alignment horizontal="center" vertical="center" wrapText="1"/>
    </xf>
    <xf numFmtId="0" fontId="22" fillId="0" borderId="9" xfId="2" applyFont="1" applyBorder="1" applyAlignment="1">
      <alignment horizontal="justify" vertical="center" wrapText="1"/>
    </xf>
    <xf numFmtId="0" fontId="18" fillId="0" borderId="9" xfId="2" quotePrefix="1" applyFont="1" applyBorder="1" applyAlignment="1">
      <alignment horizontal="justify" vertical="center" wrapText="1"/>
    </xf>
    <xf numFmtId="0" fontId="22" fillId="0" borderId="8" xfId="2" applyFont="1" applyBorder="1" applyAlignment="1">
      <alignment horizontal="justify" vertical="center" wrapText="1"/>
    </xf>
    <xf numFmtId="0" fontId="18" fillId="0" borderId="8" xfId="2" quotePrefix="1" applyFont="1" applyBorder="1" applyAlignment="1">
      <alignment horizontal="justify" vertical="center" wrapText="1"/>
    </xf>
    <xf numFmtId="9" fontId="22" fillId="0" borderId="2" xfId="3" applyFont="1" applyFill="1" applyBorder="1" applyAlignment="1">
      <alignment horizontal="center" vertical="center" wrapText="1"/>
    </xf>
    <xf numFmtId="49" fontId="21" fillId="4" borderId="8" xfId="2" applyNumberFormat="1" applyFont="1" applyFill="1" applyBorder="1" applyAlignment="1">
      <alignment horizontal="center" vertical="center" wrapText="1"/>
    </xf>
    <xf numFmtId="0" fontId="23" fillId="0" borderId="8" xfId="2" applyFont="1" applyBorder="1" applyAlignment="1">
      <alignment horizontal="center" vertical="center" wrapText="1"/>
    </xf>
    <xf numFmtId="0" fontId="14" fillId="0" borderId="2" xfId="2" applyFont="1" applyBorder="1" applyAlignment="1" applyProtection="1">
      <alignment horizontal="center" vertical="center" wrapText="1"/>
      <protection locked="0"/>
    </xf>
    <xf numFmtId="0" fontId="14" fillId="0" borderId="2" xfId="2" applyFont="1" applyBorder="1" applyAlignment="1" applyProtection="1">
      <alignment horizontal="justify" vertical="center" wrapText="1"/>
      <protection locked="0"/>
    </xf>
    <xf numFmtId="9" fontId="4" fillId="0" borderId="2" xfId="2" applyNumberFormat="1" applyFont="1" applyBorder="1" applyAlignment="1" applyProtection="1">
      <alignment horizontal="center" vertical="center" wrapText="1"/>
      <protection locked="0"/>
    </xf>
    <xf numFmtId="0" fontId="22" fillId="0" borderId="2" xfId="2" applyFont="1" applyBorder="1" applyAlignment="1">
      <alignment horizontal="center" vertical="center" wrapText="1"/>
    </xf>
    <xf numFmtId="0" fontId="19" fillId="0" borderId="2" xfId="2" applyFont="1" applyBorder="1" applyAlignment="1" applyProtection="1">
      <alignment horizontal="center" vertical="center" wrapText="1"/>
      <protection locked="0"/>
    </xf>
    <xf numFmtId="9" fontId="20" fillId="0" borderId="2" xfId="3" applyFont="1" applyBorder="1" applyAlignment="1" applyProtection="1">
      <alignment horizontal="center" vertical="center"/>
    </xf>
    <xf numFmtId="0" fontId="18" fillId="0" borderId="2" xfId="2" quotePrefix="1" applyFont="1" applyBorder="1" applyAlignment="1">
      <alignment horizontal="justify" vertical="center" wrapText="1"/>
    </xf>
    <xf numFmtId="0" fontId="24" fillId="6" borderId="2" xfId="2" applyFont="1" applyFill="1" applyBorder="1" applyAlignment="1" applyProtection="1">
      <alignment horizontal="center" vertical="center" wrapText="1"/>
      <protection locked="0"/>
    </xf>
    <xf numFmtId="0" fontId="25" fillId="5" borderId="2" xfId="2" applyFont="1" applyFill="1" applyBorder="1" applyAlignment="1" applyProtection="1">
      <alignment horizontal="center" vertical="center" wrapText="1"/>
      <protection locked="0"/>
    </xf>
    <xf numFmtId="0" fontId="25" fillId="5" borderId="2" xfId="2" applyFont="1" applyFill="1" applyBorder="1" applyAlignment="1" applyProtection="1">
      <alignment horizontal="center" vertical="center" wrapText="1"/>
      <protection locked="0"/>
    </xf>
    <xf numFmtId="0" fontId="25" fillId="0" borderId="2" xfId="2" applyFont="1" applyBorder="1" applyAlignment="1" applyProtection="1">
      <alignment horizontal="left" vertical="center" wrapText="1"/>
      <protection locked="0"/>
    </xf>
    <xf numFmtId="0" fontId="31" fillId="0" borderId="10" xfId="2" applyFont="1" applyBorder="1" applyAlignment="1" applyProtection="1">
      <alignment horizontal="left" vertical="center" wrapText="1"/>
      <protection locked="0"/>
    </xf>
    <xf numFmtId="0" fontId="31" fillId="0" borderId="3" xfId="2" applyFont="1" applyBorder="1" applyAlignment="1" applyProtection="1">
      <alignment horizontal="left" vertical="center" wrapText="1"/>
      <protection locked="0"/>
    </xf>
    <xf numFmtId="0" fontId="31" fillId="0" borderId="4" xfId="2" applyFont="1" applyBorder="1" applyAlignment="1" applyProtection="1">
      <alignment horizontal="left" vertical="center" wrapText="1"/>
      <protection locked="0"/>
    </xf>
    <xf numFmtId="0" fontId="31" fillId="0" borderId="10" xfId="2" applyFont="1" applyBorder="1" applyAlignment="1" applyProtection="1">
      <alignment horizontal="center" vertical="center" wrapText="1"/>
      <protection locked="0"/>
    </xf>
    <xf numFmtId="0" fontId="31" fillId="0" borderId="4" xfId="2" applyFont="1" applyBorder="1" applyAlignment="1" applyProtection="1">
      <alignment horizontal="center" vertical="center" wrapText="1"/>
      <protection locked="0"/>
    </xf>
    <xf numFmtId="0" fontId="31" fillId="0" borderId="2" xfId="2" applyFont="1" applyBorder="1" applyAlignment="1" applyProtection="1">
      <alignment vertical="center" wrapText="1"/>
      <protection locked="0"/>
    </xf>
    <xf numFmtId="0" fontId="25" fillId="0" borderId="2" xfId="2" applyFont="1" applyBorder="1" applyAlignment="1" applyProtection="1">
      <alignment horizontal="center" vertical="center" wrapText="1"/>
      <protection locked="0"/>
    </xf>
    <xf numFmtId="0" fontId="25" fillId="0" borderId="10" xfId="2" applyFont="1" applyBorder="1" applyAlignment="1" applyProtection="1">
      <alignment horizontal="center" vertical="center" wrapText="1"/>
      <protection locked="0"/>
    </xf>
    <xf numFmtId="0" fontId="25" fillId="0" borderId="3" xfId="2" applyFont="1" applyBorder="1" applyAlignment="1" applyProtection="1">
      <alignment horizontal="center" vertical="center" wrapText="1"/>
      <protection locked="0"/>
    </xf>
    <xf numFmtId="0" fontId="25" fillId="0" borderId="4" xfId="2" applyFont="1" applyBorder="1" applyAlignment="1" applyProtection="1">
      <alignment horizontal="center" vertical="center" wrapText="1"/>
      <protection locked="0"/>
    </xf>
    <xf numFmtId="0" fontId="25" fillId="0" borderId="2" xfId="2" applyFont="1" applyBorder="1" applyAlignment="1" applyProtection="1">
      <alignment vertical="center" wrapText="1"/>
      <protection locked="0"/>
    </xf>
    <xf numFmtId="0" fontId="8" fillId="0" borderId="10" xfId="2" applyFont="1" applyBorder="1" applyAlignment="1" applyProtection="1">
      <alignment horizontal="left" vertical="center"/>
      <protection locked="0"/>
    </xf>
    <xf numFmtId="0" fontId="8" fillId="0" borderId="3" xfId="2" applyFont="1" applyBorder="1" applyAlignment="1" applyProtection="1">
      <alignment horizontal="left" vertical="center"/>
      <protection locked="0"/>
    </xf>
    <xf numFmtId="0" fontId="8" fillId="0" borderId="3" xfId="2" applyFont="1" applyBorder="1" applyAlignment="1" applyProtection="1">
      <alignment vertical="center"/>
      <protection locked="0"/>
    </xf>
    <xf numFmtId="0" fontId="8" fillId="4" borderId="2" xfId="2" applyFont="1" applyFill="1" applyBorder="1" applyAlignment="1" applyProtection="1">
      <alignment horizontal="center" vertical="center"/>
      <protection locked="0"/>
    </xf>
    <xf numFmtId="0" fontId="8" fillId="4" borderId="10" xfId="2" applyFont="1" applyFill="1" applyBorder="1" applyAlignment="1" applyProtection="1">
      <alignment vertical="center"/>
      <protection locked="0"/>
    </xf>
    <xf numFmtId="0" fontId="8" fillId="4" borderId="3" xfId="2" applyFont="1" applyFill="1" applyBorder="1" applyAlignment="1" applyProtection="1">
      <alignment vertical="center"/>
      <protection locked="0"/>
    </xf>
    <xf numFmtId="0" fontId="8" fillId="4" borderId="4" xfId="2" applyFont="1" applyFill="1" applyBorder="1" applyAlignment="1" applyProtection="1">
      <alignment vertical="center"/>
      <protection locked="0"/>
    </xf>
    <xf numFmtId="0" fontId="11" fillId="5" borderId="3" xfId="4" applyFont="1" applyFill="1" applyBorder="1" applyAlignment="1" applyProtection="1">
      <alignment vertical="center" wrapText="1"/>
      <protection locked="0"/>
    </xf>
    <xf numFmtId="0" fontId="13" fillId="4" borderId="9"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13" fillId="5" borderId="8" xfId="2" applyFont="1" applyFill="1" applyBorder="1" applyAlignment="1" applyProtection="1">
      <alignment horizontal="center" vertical="center"/>
      <protection locked="0"/>
    </xf>
    <xf numFmtId="0" fontId="16" fillId="5" borderId="2" xfId="2" applyFont="1" applyFill="1" applyBorder="1" applyAlignment="1" applyProtection="1">
      <alignment horizontal="center" vertical="center" wrapText="1"/>
      <protection locked="0"/>
    </xf>
    <xf numFmtId="0" fontId="13" fillId="5" borderId="8" xfId="2" applyFont="1" applyFill="1" applyBorder="1" applyAlignment="1" applyProtection="1">
      <alignment horizontal="center" vertical="center" wrapText="1"/>
      <protection locked="0"/>
    </xf>
    <xf numFmtId="0" fontId="13" fillId="11" borderId="8" xfId="2" applyFont="1" applyFill="1" applyBorder="1" applyAlignment="1" applyProtection="1">
      <alignment horizontal="center" vertical="center" wrapText="1"/>
      <protection locked="0"/>
    </xf>
    <xf numFmtId="9" fontId="15" fillId="6" borderId="8" xfId="3" applyFont="1" applyFill="1" applyBorder="1" applyAlignment="1" applyProtection="1">
      <alignment horizontal="center" vertical="center" wrapText="1"/>
      <protection locked="0"/>
    </xf>
    <xf numFmtId="49" fontId="17" fillId="4" borderId="9" xfId="2" applyNumberFormat="1" applyFont="1" applyFill="1" applyBorder="1" applyAlignment="1">
      <alignment horizontal="center" vertical="center" wrapText="1"/>
    </xf>
    <xf numFmtId="0" fontId="22" fillId="4" borderId="9" xfId="2" applyFont="1" applyFill="1" applyBorder="1" applyAlignment="1">
      <alignment horizontal="justify" vertical="center" wrapText="1"/>
    </xf>
    <xf numFmtId="0" fontId="22" fillId="4" borderId="4" xfId="2" applyFont="1" applyFill="1" applyBorder="1" applyAlignment="1">
      <alignment horizontal="justify" vertical="center" wrapText="1"/>
    </xf>
    <xf numFmtId="0" fontId="21" fillId="0" borderId="2" xfId="2" applyFont="1" applyBorder="1" applyAlignment="1">
      <alignment horizontal="center" vertical="center" wrapText="1"/>
    </xf>
    <xf numFmtId="0" fontId="18" fillId="0" borderId="2" xfId="2" applyFont="1" applyBorder="1" applyAlignment="1" applyProtection="1">
      <alignment horizontal="center" vertical="center" wrapText="1"/>
      <protection locked="0"/>
    </xf>
    <xf numFmtId="0" fontId="17" fillId="4" borderId="2" xfId="2" quotePrefix="1" applyFont="1" applyFill="1" applyBorder="1" applyAlignment="1">
      <alignment horizontal="justify" vertical="center" wrapText="1"/>
    </xf>
    <xf numFmtId="49" fontId="17" fillId="4" borderId="11" xfId="2" applyNumberFormat="1" applyFont="1" applyFill="1" applyBorder="1" applyAlignment="1">
      <alignment horizontal="center" vertical="center" wrapText="1"/>
    </xf>
    <xf numFmtId="0" fontId="22" fillId="4" borderId="8" xfId="2" applyFont="1" applyFill="1" applyBorder="1" applyAlignment="1">
      <alignment horizontal="justify" vertical="center" wrapText="1"/>
    </xf>
    <xf numFmtId="49" fontId="17" fillId="4" borderId="9" xfId="2" applyNumberFormat="1" applyFont="1" applyFill="1" applyBorder="1" applyAlignment="1">
      <alignment vertical="center" wrapText="1"/>
    </xf>
    <xf numFmtId="0" fontId="4" fillId="0" borderId="0" xfId="2" applyFont="1" applyAlignment="1" applyProtection="1">
      <alignment vertical="center"/>
      <protection locked="0"/>
    </xf>
    <xf numFmtId="0" fontId="17" fillId="4" borderId="11" xfId="2" applyFont="1" applyFill="1" applyBorder="1" applyAlignment="1">
      <alignment vertical="center" wrapText="1"/>
    </xf>
    <xf numFmtId="0" fontId="17" fillId="4" borderId="0" xfId="2" applyFont="1" applyFill="1" applyAlignment="1">
      <alignment vertical="center" wrapText="1"/>
    </xf>
    <xf numFmtId="0" fontId="24" fillId="6" borderId="2" xfId="2" applyFont="1" applyFill="1" applyBorder="1" applyAlignment="1" applyProtection="1">
      <alignment horizontal="center" vertical="center"/>
      <protection locked="0"/>
    </xf>
    <xf numFmtId="0" fontId="13" fillId="0" borderId="2"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8" fillId="0" borderId="2" xfId="2" applyFont="1" applyBorder="1" applyAlignment="1">
      <alignment horizontal="left" vertical="center"/>
    </xf>
    <xf numFmtId="0" fontId="8" fillId="0" borderId="2" xfId="2" applyFont="1" applyBorder="1" applyAlignment="1">
      <alignment vertical="center"/>
    </xf>
    <xf numFmtId="0" fontId="11" fillId="13" borderId="2" xfId="4" applyFont="1" applyFill="1" applyBorder="1" applyAlignment="1">
      <alignment vertical="center" wrapText="1"/>
    </xf>
    <xf numFmtId="0" fontId="12" fillId="6" borderId="2" xfId="2" applyFont="1" applyFill="1" applyBorder="1" applyAlignment="1">
      <alignment horizontal="center" vertical="center"/>
    </xf>
    <xf numFmtId="0" fontId="13" fillId="12" borderId="2" xfId="2" applyFont="1" applyFill="1" applyBorder="1" applyAlignment="1">
      <alignment horizontal="center" vertical="center" wrapText="1"/>
    </xf>
    <xf numFmtId="9" fontId="15" fillId="14" borderId="2" xfId="3" applyFont="1" applyFill="1" applyBorder="1" applyAlignment="1" applyProtection="1">
      <alignment horizontal="center" vertical="center" wrapText="1"/>
    </xf>
    <xf numFmtId="0" fontId="13" fillId="15" borderId="2" xfId="2" applyFont="1" applyFill="1" applyBorder="1" applyAlignment="1">
      <alignment horizontal="center" vertical="center" wrapText="1"/>
    </xf>
    <xf numFmtId="49" fontId="11" fillId="8" borderId="9" xfId="2" applyNumberFormat="1" applyFont="1" applyFill="1" applyBorder="1" applyAlignment="1">
      <alignment horizontal="center" vertical="center" wrapText="1"/>
    </xf>
    <xf numFmtId="9" fontId="4" fillId="0" borderId="8" xfId="3" applyFont="1" applyBorder="1" applyAlignment="1" applyProtection="1">
      <alignment horizontal="center" vertical="center"/>
    </xf>
    <xf numFmtId="0" fontId="17" fillId="4" borderId="2" xfId="2" applyFont="1" applyFill="1" applyBorder="1" applyAlignment="1">
      <alignment horizontal="justify" vertical="center" wrapText="1"/>
    </xf>
    <xf numFmtId="167" fontId="18" fillId="4" borderId="2" xfId="1" applyNumberFormat="1" applyFont="1" applyFill="1" applyBorder="1" applyAlignment="1">
      <alignment horizontal="center" vertical="center" wrapText="1"/>
    </xf>
    <xf numFmtId="167" fontId="18" fillId="4" borderId="2" xfId="1" applyNumberFormat="1" applyFont="1" applyFill="1" applyBorder="1" applyAlignment="1" applyProtection="1">
      <alignment horizontal="center" vertical="center" wrapText="1"/>
    </xf>
    <xf numFmtId="14" fontId="18" fillId="0" borderId="2" xfId="2" applyNumberFormat="1" applyFont="1" applyBorder="1" applyAlignment="1" applyProtection="1">
      <alignment horizontal="center" vertical="center"/>
      <protection locked="0"/>
    </xf>
    <xf numFmtId="49" fontId="11" fillId="8" borderId="11" xfId="2" applyNumberFormat="1" applyFont="1" applyFill="1" applyBorder="1" applyAlignment="1">
      <alignment horizontal="center" vertical="center" wrapText="1"/>
    </xf>
    <xf numFmtId="49" fontId="11" fillId="8" borderId="8" xfId="2" applyNumberFormat="1" applyFont="1" applyFill="1" applyBorder="1" applyAlignment="1">
      <alignment horizontal="center" vertical="center" wrapText="1"/>
    </xf>
    <xf numFmtId="0" fontId="11" fillId="5" borderId="10" xfId="4" applyFont="1" applyFill="1" applyBorder="1" applyAlignment="1">
      <alignment horizontal="left" vertical="center" wrapText="1"/>
    </xf>
    <xf numFmtId="0" fontId="11" fillId="5" borderId="3" xfId="4" applyFont="1" applyFill="1" applyBorder="1" applyAlignment="1">
      <alignment horizontal="left" vertical="center" wrapText="1"/>
    </xf>
    <xf numFmtId="0" fontId="11" fillId="5" borderId="4" xfId="4" applyFont="1" applyFill="1" applyBorder="1" applyAlignment="1">
      <alignment horizontal="left" vertical="center" wrapText="1"/>
    </xf>
    <xf numFmtId="9" fontId="15" fillId="6" borderId="2" xfId="3" applyFont="1" applyFill="1" applyBorder="1" applyAlignment="1" applyProtection="1">
      <alignment horizontal="center" vertical="center" wrapText="1"/>
    </xf>
    <xf numFmtId="49" fontId="13" fillId="8" borderId="9" xfId="2" applyNumberFormat="1" applyFont="1" applyFill="1" applyBorder="1" applyAlignment="1">
      <alignment horizontal="center" vertical="center" wrapText="1"/>
    </xf>
    <xf numFmtId="0" fontId="14" fillId="4" borderId="2" xfId="2" applyFont="1" applyFill="1" applyBorder="1" applyAlignment="1">
      <alignment horizontal="center" vertical="center"/>
    </xf>
    <xf numFmtId="0" fontId="13" fillId="4" borderId="2" xfId="2" applyFont="1" applyFill="1" applyBorder="1" applyAlignment="1">
      <alignment horizontal="center" vertical="center"/>
    </xf>
    <xf numFmtId="0" fontId="13" fillId="4" borderId="2"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3" fillId="15" borderId="0" xfId="2" applyFont="1" applyFill="1" applyAlignment="1">
      <alignment horizontal="center" vertical="center" wrapText="1"/>
    </xf>
    <xf numFmtId="49" fontId="13" fillId="8" borderId="8" xfId="2" applyNumberFormat="1" applyFont="1" applyFill="1" applyBorder="1" applyAlignment="1">
      <alignment horizontal="center" vertical="center" wrapText="1"/>
    </xf>
    <xf numFmtId="9" fontId="17" fillId="12" borderId="10" xfId="3" applyFont="1" applyFill="1" applyBorder="1" applyAlignment="1" applyProtection="1">
      <alignment horizontal="center" vertical="center" wrapText="1"/>
    </xf>
    <xf numFmtId="9" fontId="17" fillId="12" borderId="3" xfId="3" applyFont="1" applyFill="1" applyBorder="1" applyAlignment="1" applyProtection="1">
      <alignment horizontal="center" vertical="center" wrapText="1"/>
    </xf>
    <xf numFmtId="9" fontId="17" fillId="12" borderId="4" xfId="3" applyFont="1" applyFill="1" applyBorder="1" applyAlignment="1" applyProtection="1">
      <alignment horizontal="center" vertical="center" wrapText="1"/>
    </xf>
    <xf numFmtId="0" fontId="3" fillId="0" borderId="0" xfId="2" applyAlignment="1">
      <alignment horizontal="center" vertical="center"/>
    </xf>
    <xf numFmtId="49" fontId="11" fillId="8" borderId="2" xfId="2" applyNumberFormat="1" applyFont="1" applyFill="1" applyBorder="1" applyAlignment="1">
      <alignment horizontal="center" vertical="center" wrapText="1"/>
    </xf>
    <xf numFmtId="0" fontId="18" fillId="0" borderId="2" xfId="2" applyFont="1" applyBorder="1" applyAlignment="1">
      <alignment horizontal="center" vertical="center" wrapText="1"/>
    </xf>
    <xf numFmtId="167" fontId="18" fillId="0" borderId="2" xfId="1" applyNumberFormat="1" applyFont="1" applyFill="1" applyBorder="1" applyAlignment="1">
      <alignment horizontal="center" vertical="center" wrapText="1"/>
    </xf>
    <xf numFmtId="0" fontId="18" fillId="0" borderId="2" xfId="2" applyFont="1" applyBorder="1" applyAlignment="1" applyProtection="1">
      <alignment horizontal="center" vertical="center" wrapText="1"/>
      <protection locked="0"/>
    </xf>
    <xf numFmtId="49" fontId="11" fillId="8" borderId="10" xfId="2" applyNumberFormat="1" applyFont="1" applyFill="1" applyBorder="1" applyAlignment="1">
      <alignment horizontal="center" vertical="center" wrapText="1"/>
    </xf>
    <xf numFmtId="9" fontId="17" fillId="4" borderId="13" xfId="3" applyFont="1" applyFill="1" applyBorder="1" applyAlignment="1" applyProtection="1">
      <alignment horizontal="center" vertical="center" wrapText="1"/>
    </xf>
    <xf numFmtId="9" fontId="17" fillId="4" borderId="9" xfId="3" applyFont="1" applyFill="1" applyBorder="1" applyAlignment="1" applyProtection="1">
      <alignment horizontal="center" vertical="center" wrapText="1"/>
    </xf>
    <xf numFmtId="14" fontId="17" fillId="4" borderId="2" xfId="2" applyNumberFormat="1" applyFont="1" applyFill="1" applyBorder="1" applyAlignment="1">
      <alignment horizontal="center" vertical="center" wrapText="1"/>
    </xf>
    <xf numFmtId="0" fontId="17" fillId="0" borderId="9" xfId="2" applyFont="1" applyBorder="1" applyAlignment="1">
      <alignment horizontal="center" vertical="center" wrapText="1"/>
    </xf>
    <xf numFmtId="0" fontId="18" fillId="0" borderId="9" xfId="2" applyFont="1" applyBorder="1" applyAlignment="1" applyProtection="1">
      <alignment horizontal="center" vertical="center" wrapText="1"/>
      <protection locked="0"/>
    </xf>
    <xf numFmtId="49" fontId="11" fillId="4" borderId="2" xfId="2" quotePrefix="1" applyNumberFormat="1" applyFont="1" applyFill="1" applyBorder="1" applyAlignment="1">
      <alignment horizontal="justify" vertical="center" wrapText="1"/>
    </xf>
    <xf numFmtId="0" fontId="4" fillId="4" borderId="6" xfId="2" applyFont="1" applyFill="1" applyBorder="1" applyProtection="1">
      <protection locked="0"/>
    </xf>
    <xf numFmtId="9" fontId="17" fillId="4" borderId="6" xfId="3" applyFont="1" applyFill="1" applyBorder="1" applyAlignment="1" applyProtection="1">
      <alignment horizontal="center" vertical="center" wrapText="1"/>
    </xf>
    <xf numFmtId="9" fontId="17" fillId="4" borderId="8" xfId="3" applyFont="1" applyFill="1" applyBorder="1" applyAlignment="1" applyProtection="1">
      <alignment horizontal="center" vertical="center" wrapText="1"/>
    </xf>
    <xf numFmtId="0" fontId="17" fillId="0" borderId="8" xfId="2" applyFont="1" applyBorder="1" applyAlignment="1">
      <alignment horizontal="center" vertical="center" wrapText="1"/>
    </xf>
    <xf numFmtId="0" fontId="18" fillId="0" borderId="8" xfId="2" applyFont="1" applyBorder="1" applyAlignment="1" applyProtection="1">
      <alignment horizontal="center" vertical="center" wrapText="1"/>
      <protection locked="0"/>
    </xf>
    <xf numFmtId="0" fontId="3" fillId="0" borderId="6" xfId="2" applyBorder="1" applyAlignment="1">
      <alignment horizontal="center" vertical="center"/>
    </xf>
    <xf numFmtId="0" fontId="4" fillId="0" borderId="6" xfId="2" applyFont="1" applyBorder="1" applyProtection="1">
      <protection locked="0"/>
    </xf>
    <xf numFmtId="49" fontId="11" fillId="4" borderId="0" xfId="2" applyNumberFormat="1" applyFont="1" applyFill="1" applyAlignment="1">
      <alignment horizontal="center" vertical="center" wrapText="1"/>
    </xf>
    <xf numFmtId="9" fontId="17" fillId="4" borderId="0" xfId="3" applyFont="1" applyFill="1" applyBorder="1" applyAlignment="1" applyProtection="1">
      <alignment horizontal="center" vertical="center" wrapText="1"/>
    </xf>
    <xf numFmtId="0" fontId="22" fillId="4" borderId="0" xfId="2" applyFont="1" applyFill="1" applyAlignment="1">
      <alignment horizontal="justify" vertical="center" wrapText="1"/>
    </xf>
    <xf numFmtId="9" fontId="17" fillId="0" borderId="0" xfId="2" applyNumberFormat="1" applyFont="1" applyAlignment="1">
      <alignment horizontal="center" vertical="center" wrapText="1"/>
    </xf>
    <xf numFmtId="14" fontId="17" fillId="4" borderId="0" xfId="2" applyNumberFormat="1" applyFont="1" applyFill="1" applyAlignment="1">
      <alignment horizontal="center" vertical="center" wrapText="1"/>
    </xf>
    <xf numFmtId="0" fontId="17" fillId="0" borderId="0" xfId="2" applyFont="1" applyAlignment="1">
      <alignment horizontal="center" vertical="center" wrapText="1"/>
    </xf>
    <xf numFmtId="0" fontId="19" fillId="0" borderId="0" xfId="2" applyFont="1" applyAlignment="1" applyProtection="1">
      <alignment horizontal="center" vertical="center"/>
      <protection locked="0"/>
    </xf>
    <xf numFmtId="0" fontId="18" fillId="0" borderId="0" xfId="2" applyFont="1" applyAlignment="1" applyProtection="1">
      <alignment horizontal="center" vertical="center" wrapText="1"/>
      <protection locked="0"/>
    </xf>
    <xf numFmtId="9" fontId="17" fillId="0" borderId="0" xfId="3" applyFont="1" applyFill="1" applyBorder="1" applyAlignment="1" applyProtection="1">
      <alignment horizontal="center" vertical="center" wrapText="1"/>
    </xf>
    <xf numFmtId="9" fontId="18" fillId="0" borderId="0" xfId="2" applyNumberFormat="1" applyFont="1" applyAlignment="1" applyProtection="1">
      <alignment horizontal="center" vertical="center"/>
      <protection locked="0"/>
    </xf>
    <xf numFmtId="9" fontId="20" fillId="0" borderId="0" xfId="3" applyFont="1" applyBorder="1" applyAlignment="1" applyProtection="1">
      <alignment horizontal="center" vertical="center"/>
    </xf>
    <xf numFmtId="49" fontId="11" fillId="4" borderId="0" xfId="2" quotePrefix="1" applyNumberFormat="1" applyFont="1" applyFill="1" applyAlignment="1">
      <alignment horizontal="justify" vertical="center" wrapText="1"/>
    </xf>
    <xf numFmtId="0" fontId="4" fillId="4" borderId="13" xfId="2" applyFont="1" applyFill="1" applyBorder="1" applyProtection="1">
      <protection locked="0"/>
    </xf>
    <xf numFmtId="49" fontId="11" fillId="4" borderId="2" xfId="2" applyNumberFormat="1" applyFont="1" applyFill="1" applyBorder="1" applyAlignment="1">
      <alignment horizontal="center" vertical="center" wrapText="1"/>
    </xf>
    <xf numFmtId="0" fontId="17" fillId="0" borderId="2" xfId="2" applyFont="1" applyBorder="1" applyAlignment="1">
      <alignment vertical="center" wrapText="1"/>
    </xf>
    <xf numFmtId="167" fontId="18" fillId="4" borderId="9" xfId="1" applyNumberFormat="1" applyFont="1" applyFill="1" applyBorder="1" applyAlignment="1">
      <alignment horizontal="center" vertical="center" wrapText="1"/>
    </xf>
    <xf numFmtId="0" fontId="17" fillId="0" borderId="2" xfId="2" applyFont="1" applyBorder="1" applyAlignment="1">
      <alignment horizontal="center" vertical="center" wrapText="1"/>
    </xf>
    <xf numFmtId="0" fontId="18" fillId="0" borderId="9" xfId="2" applyFont="1" applyBorder="1" applyAlignment="1" applyProtection="1">
      <alignment horizontal="center" vertical="center" wrapText="1"/>
      <protection locked="0"/>
    </xf>
    <xf numFmtId="9" fontId="18" fillId="0" borderId="9" xfId="2" applyNumberFormat="1" applyFont="1" applyBorder="1" applyAlignment="1" applyProtection="1">
      <alignment horizontal="center" vertical="center"/>
      <protection locked="0"/>
    </xf>
    <xf numFmtId="0" fontId="3" fillId="0" borderId="13" xfId="2" applyBorder="1" applyAlignment="1">
      <alignment horizontal="center" vertical="center"/>
    </xf>
    <xf numFmtId="0" fontId="4" fillId="0" borderId="13" xfId="2" applyFont="1" applyBorder="1" applyProtection="1">
      <protection locked="0"/>
    </xf>
    <xf numFmtId="0" fontId="17" fillId="4" borderId="11" xfId="2" applyFont="1" applyFill="1" applyBorder="1" applyAlignment="1">
      <alignment horizontal="center" vertical="center" wrapText="1"/>
    </xf>
    <xf numFmtId="9" fontId="17" fillId="0" borderId="11" xfId="3" applyFont="1" applyFill="1" applyBorder="1" applyAlignment="1" applyProtection="1">
      <alignment horizontal="center" vertical="center" wrapText="1"/>
    </xf>
    <xf numFmtId="0" fontId="17" fillId="0" borderId="11" xfId="2" applyFont="1" applyBorder="1" applyAlignment="1">
      <alignment horizontal="center" vertical="center" wrapText="1"/>
    </xf>
    <xf numFmtId="0" fontId="18" fillId="0" borderId="11" xfId="2" applyFont="1" applyBorder="1" applyAlignment="1" applyProtection="1">
      <alignment horizontal="center" vertical="center" wrapText="1"/>
      <protection locked="0"/>
    </xf>
    <xf numFmtId="49" fontId="11" fillId="4" borderId="10" xfId="2" applyNumberFormat="1" applyFont="1" applyFill="1" applyBorder="1" applyAlignment="1">
      <alignment horizontal="center" vertical="center" wrapText="1"/>
    </xf>
    <xf numFmtId="49" fontId="11" fillId="4" borderId="3" xfId="2" applyNumberFormat="1" applyFont="1" applyFill="1" applyBorder="1" applyAlignment="1">
      <alignment horizontal="center" vertical="center" wrapText="1"/>
    </xf>
    <xf numFmtId="0" fontId="17" fillId="0" borderId="9" xfId="2" applyFont="1" applyBorder="1" applyAlignment="1">
      <alignment horizontal="justify" vertical="center" wrapText="1"/>
    </xf>
    <xf numFmtId="9" fontId="17" fillId="0" borderId="2" xfId="3" applyFont="1" applyFill="1" applyBorder="1" applyAlignment="1" applyProtection="1">
      <alignment horizontal="center" vertical="center" wrapText="1"/>
    </xf>
    <xf numFmtId="0" fontId="17" fillId="0" borderId="8" xfId="2" applyFont="1" applyBorder="1" applyAlignment="1">
      <alignment horizontal="justify" vertical="center" wrapText="1"/>
    </xf>
    <xf numFmtId="0" fontId="17" fillId="0" borderId="8" xfId="2" applyFont="1" applyBorder="1" applyAlignment="1">
      <alignment horizontal="justify" vertical="center" wrapText="1"/>
    </xf>
    <xf numFmtId="0" fontId="4" fillId="0" borderId="13"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23" fillId="0" borderId="2" xfId="2" applyFont="1" applyBorder="1" applyAlignment="1">
      <alignment horizontal="center" vertical="center" wrapText="1"/>
    </xf>
    <xf numFmtId="0" fontId="8" fillId="0" borderId="10" xfId="2" applyFont="1" applyBorder="1" applyAlignment="1">
      <alignment horizontal="left" vertical="center"/>
    </xf>
    <xf numFmtId="0" fontId="8" fillId="0" borderId="3" xfId="2" applyFont="1" applyBorder="1" applyAlignment="1">
      <alignment horizontal="left" vertical="center"/>
    </xf>
    <xf numFmtId="0" fontId="8" fillId="0" borderId="4" xfId="2" applyFont="1" applyBorder="1" applyAlignment="1">
      <alignment horizontal="left" vertical="center"/>
    </xf>
    <xf numFmtId="0" fontId="8" fillId="4" borderId="2" xfId="2" applyFont="1" applyFill="1" applyBorder="1" applyAlignment="1">
      <alignment horizontal="center" vertical="center" wrapText="1"/>
    </xf>
    <xf numFmtId="0" fontId="17" fillId="4" borderId="2" xfId="2" applyFont="1" applyFill="1" applyBorder="1" applyAlignment="1">
      <alignment horizontal="center" vertical="center" wrapText="1"/>
    </xf>
    <xf numFmtId="0" fontId="17" fillId="8" borderId="2" xfId="2" applyFont="1" applyFill="1" applyBorder="1" applyAlignment="1">
      <alignment horizontal="justify" vertical="center" wrapText="1"/>
    </xf>
    <xf numFmtId="9" fontId="17" fillId="8" borderId="2" xfId="2" applyNumberFormat="1" applyFont="1" applyFill="1" applyBorder="1" applyAlignment="1">
      <alignment horizontal="center" vertical="center" wrapText="1"/>
    </xf>
    <xf numFmtId="49" fontId="17" fillId="8" borderId="2" xfId="2" applyNumberFormat="1" applyFont="1" applyFill="1" applyBorder="1" applyAlignment="1">
      <alignment horizontal="justify" vertical="center" wrapText="1"/>
    </xf>
    <xf numFmtId="167" fontId="18" fillId="8" borderId="2" xfId="1" applyNumberFormat="1" applyFont="1" applyFill="1" applyBorder="1" applyAlignment="1">
      <alignment horizontal="center" vertical="center" wrapText="1"/>
    </xf>
    <xf numFmtId="0" fontId="21" fillId="8" borderId="2" xfId="2" applyFont="1" applyFill="1" applyBorder="1" applyAlignment="1">
      <alignment horizontal="center" vertical="center" wrapText="1"/>
    </xf>
    <xf numFmtId="0" fontId="18" fillId="0" borderId="2" xfId="2" quotePrefix="1" applyFont="1" applyBorder="1" applyAlignment="1" applyProtection="1">
      <alignment horizontal="justify" vertical="center" wrapText="1"/>
      <protection locked="0"/>
    </xf>
    <xf numFmtId="0" fontId="13" fillId="15" borderId="2" xfId="2" applyFont="1" applyFill="1" applyBorder="1" applyAlignment="1">
      <alignment horizontal="center" vertical="center" wrapText="1"/>
    </xf>
    <xf numFmtId="49" fontId="17" fillId="0" borderId="2" xfId="2" applyNumberFormat="1" applyFont="1" applyBorder="1" applyAlignment="1">
      <alignment horizontal="justify" vertical="center" wrapText="1"/>
    </xf>
    <xf numFmtId="0" fontId="18" fillId="0" borderId="2" xfId="2" applyFont="1" applyBorder="1" applyAlignment="1" applyProtection="1">
      <alignment vertical="center" wrapText="1"/>
      <protection locked="0"/>
    </xf>
    <xf numFmtId="0" fontId="21" fillId="0" borderId="2" xfId="2" quotePrefix="1" applyFont="1" applyBorder="1" applyAlignment="1">
      <alignment horizontal="justify" vertical="center" wrapText="1"/>
    </xf>
    <xf numFmtId="0" fontId="21" fillId="0" borderId="9" xfId="2" applyFont="1" applyBorder="1" applyAlignment="1">
      <alignment horizontal="center" vertical="center" wrapText="1"/>
    </xf>
    <xf numFmtId="0" fontId="13" fillId="0" borderId="2" xfId="2" quotePrefix="1" applyFont="1" applyBorder="1" applyAlignment="1">
      <alignment horizontal="justify" vertical="center" wrapText="1"/>
    </xf>
    <xf numFmtId="9" fontId="17" fillId="4" borderId="11" xfId="2" applyNumberFormat="1" applyFont="1" applyFill="1" applyBorder="1" applyAlignment="1">
      <alignment horizontal="center" vertical="center" wrapText="1"/>
    </xf>
    <xf numFmtId="0" fontId="21" fillId="0" borderId="8" xfId="2" applyFont="1" applyBorder="1" applyAlignment="1">
      <alignment horizontal="center" vertical="center" wrapText="1"/>
    </xf>
    <xf numFmtId="0" fontId="18" fillId="0" borderId="14" xfId="2" applyFont="1" applyBorder="1" applyAlignment="1" applyProtection="1">
      <alignment horizontal="center" vertical="center" wrapText="1"/>
      <protection locked="0"/>
    </xf>
    <xf numFmtId="9" fontId="18" fillId="0" borderId="2" xfId="2" applyNumberFormat="1" applyFont="1" applyBorder="1" applyAlignment="1" applyProtection="1">
      <alignment horizontal="center" vertical="center"/>
      <protection locked="0"/>
    </xf>
    <xf numFmtId="0" fontId="18" fillId="0" borderId="2" xfId="2" applyFont="1" applyBorder="1" applyAlignment="1" applyProtection="1">
      <alignment horizontal="justify" vertical="center" wrapText="1"/>
      <protection locked="0"/>
    </xf>
    <xf numFmtId="9" fontId="32" fillId="0" borderId="2" xfId="2" applyNumberFormat="1" applyFont="1" applyBorder="1" applyAlignment="1" applyProtection="1">
      <alignment horizontal="center" vertical="center"/>
      <protection locked="0"/>
    </xf>
    <xf numFmtId="165" fontId="32" fillId="0" borderId="2" xfId="1" applyNumberFormat="1" applyFont="1" applyFill="1" applyBorder="1" applyAlignment="1">
      <alignment horizontal="center" vertical="center" wrapText="1"/>
    </xf>
    <xf numFmtId="0" fontId="18" fillId="0" borderId="15" xfId="2" applyFont="1" applyBorder="1" applyAlignment="1" applyProtection="1">
      <alignment horizontal="center" vertical="center" wrapText="1"/>
      <protection locked="0"/>
    </xf>
    <xf numFmtId="0" fontId="17" fillId="4" borderId="15" xfId="2" applyFont="1" applyFill="1" applyBorder="1" applyAlignment="1">
      <alignment horizontal="justify" vertical="center" wrapText="1"/>
    </xf>
    <xf numFmtId="49" fontId="11" fillId="4" borderId="2" xfId="2" applyNumberFormat="1" applyFont="1" applyFill="1" applyBorder="1" applyAlignment="1">
      <alignment vertical="center" wrapText="1"/>
    </xf>
    <xf numFmtId="0" fontId="17" fillId="9" borderId="8" xfId="2" applyFont="1" applyFill="1" applyBorder="1" applyAlignment="1">
      <alignment horizontal="justify" vertical="center" wrapText="1"/>
    </xf>
    <xf numFmtId="9" fontId="17" fillId="9" borderId="2" xfId="3" applyFont="1" applyFill="1" applyBorder="1" applyAlignment="1" applyProtection="1">
      <alignment horizontal="center" vertical="center" wrapText="1"/>
    </xf>
    <xf numFmtId="0" fontId="17" fillId="9" borderId="2" xfId="2" applyFont="1" applyFill="1" applyBorder="1" applyAlignment="1">
      <alignment horizontal="justify" vertical="center" wrapText="1"/>
    </xf>
    <xf numFmtId="9" fontId="17" fillId="9" borderId="2" xfId="2" applyNumberFormat="1" applyFont="1" applyFill="1" applyBorder="1" applyAlignment="1">
      <alignment horizontal="center" vertical="center" wrapText="1"/>
    </xf>
    <xf numFmtId="165" fontId="18" fillId="9" borderId="2" xfId="1" applyNumberFormat="1" applyFont="1" applyFill="1" applyBorder="1" applyAlignment="1">
      <alignment horizontal="center" vertical="center" wrapText="1"/>
    </xf>
    <xf numFmtId="0" fontId="21" fillId="9" borderId="2" xfId="2" applyFont="1" applyFill="1" applyBorder="1" applyAlignment="1">
      <alignment horizontal="center" vertical="center" wrapText="1"/>
    </xf>
    <xf numFmtId="9" fontId="20" fillId="0" borderId="2" xfId="3" applyFont="1" applyBorder="1" applyAlignment="1">
      <alignment horizontal="center" vertical="center"/>
    </xf>
    <xf numFmtId="0" fontId="17" fillId="9" borderId="2" xfId="2" applyFont="1" applyFill="1" applyBorder="1" applyAlignment="1">
      <alignment horizontal="justify" vertical="center" wrapText="1"/>
    </xf>
    <xf numFmtId="49" fontId="11" fillId="9" borderId="2" xfId="2" applyNumberFormat="1" applyFont="1" applyFill="1" applyBorder="1" applyAlignment="1">
      <alignment horizontal="center" vertical="center" wrapText="1"/>
    </xf>
    <xf numFmtId="0" fontId="18" fillId="0" borderId="9" xfId="2" applyFont="1" applyBorder="1" applyAlignment="1">
      <alignment horizontal="justify" vertical="center" wrapText="1"/>
    </xf>
    <xf numFmtId="0" fontId="18" fillId="0" borderId="2" xfId="2" applyFont="1" applyBorder="1" applyAlignment="1">
      <alignment horizontal="justify" vertical="center" wrapText="1"/>
    </xf>
    <xf numFmtId="165" fontId="18" fillId="0" borderId="2" xfId="2" applyNumberFormat="1" applyFont="1" applyBorder="1" applyAlignment="1">
      <alignment horizontal="center" vertical="center" wrapText="1"/>
    </xf>
    <xf numFmtId="9" fontId="18" fillId="0" borderId="9" xfId="2" applyNumberFormat="1" applyFont="1" applyBorder="1" applyAlignment="1" applyProtection="1">
      <alignment horizontal="center" vertical="center"/>
      <protection locked="0"/>
    </xf>
    <xf numFmtId="0" fontId="18" fillId="0" borderId="11" xfId="2" applyFont="1" applyBorder="1" applyAlignment="1">
      <alignment horizontal="justify" vertical="center" wrapText="1"/>
    </xf>
    <xf numFmtId="9" fontId="18" fillId="0" borderId="11" xfId="2" applyNumberFormat="1" applyFont="1" applyBorder="1" applyAlignment="1" applyProtection="1">
      <alignment horizontal="center" vertical="center"/>
      <protection locked="0"/>
    </xf>
    <xf numFmtId="0" fontId="18" fillId="0" borderId="8" xfId="2" applyFont="1" applyBorder="1" applyAlignment="1">
      <alignment horizontal="justify" vertical="center" wrapText="1"/>
    </xf>
    <xf numFmtId="9" fontId="18" fillId="0" borderId="8" xfId="2" applyNumberFormat="1" applyFont="1" applyBorder="1" applyAlignment="1" applyProtection="1">
      <alignment horizontal="center" vertical="center"/>
      <protection locked="0"/>
    </xf>
    <xf numFmtId="9" fontId="17" fillId="0" borderId="2" xfId="2" applyNumberFormat="1" applyFont="1" applyBorder="1" applyAlignment="1">
      <alignment horizontal="center" vertical="center" wrapText="1"/>
    </xf>
    <xf numFmtId="0" fontId="18" fillId="0" borderId="8" xfId="2" applyFont="1" applyBorder="1" applyAlignment="1">
      <alignment horizontal="justify" vertical="center" wrapText="1"/>
    </xf>
    <xf numFmtId="0" fontId="11" fillId="12" borderId="2" xfId="2" applyFont="1" applyFill="1" applyBorder="1" applyAlignment="1">
      <alignment horizontal="center" vertical="center" wrapText="1"/>
    </xf>
    <xf numFmtId="0" fontId="11" fillId="0" borderId="9" xfId="2" applyFont="1" applyBorder="1" applyAlignment="1">
      <alignment horizontal="center" vertical="center" wrapText="1"/>
    </xf>
    <xf numFmtId="0" fontId="17" fillId="0" borderId="9" xfId="2" applyFont="1" applyBorder="1" applyAlignment="1">
      <alignment horizontal="center" vertical="center" wrapText="1"/>
    </xf>
    <xf numFmtId="9" fontId="11" fillId="0" borderId="9" xfId="2" applyNumberFormat="1" applyFont="1" applyBorder="1" applyAlignment="1">
      <alignment horizontal="center" vertical="center" wrapText="1"/>
    </xf>
    <xf numFmtId="0" fontId="17" fillId="0" borderId="2" xfId="2" applyFont="1" applyBorder="1" applyAlignment="1">
      <alignment horizontal="justify" vertical="center" wrapText="1"/>
    </xf>
    <xf numFmtId="165" fontId="18" fillId="0" borderId="2" xfId="1" applyNumberFormat="1" applyFont="1" applyFill="1" applyBorder="1" applyAlignment="1">
      <alignment horizontal="center" vertical="center" wrapText="1"/>
    </xf>
    <xf numFmtId="0" fontId="11" fillId="0" borderId="10" xfId="2" applyFont="1" applyBorder="1" applyAlignment="1">
      <alignment vertical="center" wrapText="1"/>
    </xf>
    <xf numFmtId="0" fontId="11" fillId="0" borderId="3" xfId="2" applyFont="1" applyBorder="1" applyAlignment="1">
      <alignment vertical="center" wrapText="1"/>
    </xf>
    <xf numFmtId="0" fontId="11" fillId="12" borderId="3" xfId="2" applyFont="1" applyFill="1" applyBorder="1" applyAlignment="1">
      <alignment vertical="center" wrapText="1"/>
    </xf>
    <xf numFmtId="0" fontId="11" fillId="12" borderId="4" xfId="2" applyFont="1" applyFill="1" applyBorder="1" applyAlignment="1">
      <alignment vertical="center" wrapText="1"/>
    </xf>
    <xf numFmtId="0" fontId="21" fillId="0" borderId="9" xfId="2" applyFont="1" applyBorder="1" applyAlignment="1" applyProtection="1">
      <alignment horizontal="center" vertical="center" wrapText="1"/>
      <protection locked="0"/>
    </xf>
    <xf numFmtId="9" fontId="4" fillId="0" borderId="2" xfId="3" applyFont="1" applyFill="1" applyBorder="1" applyAlignment="1" applyProtection="1">
      <alignment horizontal="center" vertical="center"/>
      <protection locked="0"/>
    </xf>
    <xf numFmtId="9" fontId="17" fillId="0" borderId="2" xfId="3" quotePrefix="1" applyFont="1" applyFill="1" applyBorder="1" applyAlignment="1" applyProtection="1">
      <alignment horizontal="justify" vertical="center" wrapText="1"/>
    </xf>
    <xf numFmtId="0" fontId="21" fillId="0" borderId="11" xfId="2" applyFont="1" applyBorder="1" applyAlignment="1" applyProtection="1">
      <alignment horizontal="center" vertical="center" wrapText="1"/>
      <protection locked="0"/>
    </xf>
    <xf numFmtId="9" fontId="4" fillId="8" borderId="2" xfId="3" applyFont="1" applyFill="1" applyBorder="1" applyAlignment="1" applyProtection="1">
      <alignment horizontal="center" vertical="center"/>
      <protection locked="0"/>
    </xf>
    <xf numFmtId="165" fontId="17" fillId="8" borderId="2" xfId="2" applyNumberFormat="1" applyFont="1" applyFill="1" applyBorder="1" applyAlignment="1">
      <alignment horizontal="center" vertical="center" wrapText="1"/>
    </xf>
    <xf numFmtId="0" fontId="21" fillId="0" borderId="8" xfId="2" applyFont="1" applyBorder="1" applyAlignment="1" applyProtection="1">
      <alignment horizontal="center" vertical="center" wrapText="1"/>
      <protection locked="0"/>
    </xf>
    <xf numFmtId="0" fontId="21" fillId="4" borderId="10" xfId="2" applyFont="1" applyFill="1" applyBorder="1" applyAlignment="1" applyProtection="1">
      <alignment horizontal="center" vertical="center" wrapText="1"/>
      <protection locked="0"/>
    </xf>
    <xf numFmtId="0" fontId="21" fillId="4" borderId="3" xfId="2" applyFont="1" applyFill="1" applyBorder="1" applyAlignment="1" applyProtection="1">
      <alignment horizontal="center" vertical="center" wrapText="1"/>
      <protection locked="0"/>
    </xf>
    <xf numFmtId="0" fontId="21" fillId="4" borderId="4" xfId="2" applyFont="1" applyFill="1" applyBorder="1" applyAlignment="1" applyProtection="1">
      <alignment horizontal="center" vertical="center" wrapText="1"/>
      <protection locked="0"/>
    </xf>
    <xf numFmtId="0" fontId="21" fillId="4" borderId="9" xfId="2" applyFont="1" applyFill="1" applyBorder="1" applyAlignment="1" applyProtection="1">
      <alignment horizontal="center" vertical="center" wrapText="1"/>
      <protection locked="0"/>
    </xf>
    <xf numFmtId="0" fontId="18" fillId="0" borderId="9" xfId="5" applyFont="1" applyBorder="1" applyAlignment="1" applyProtection="1">
      <alignment horizontal="justify" vertical="center" wrapText="1"/>
      <protection locked="0"/>
    </xf>
    <xf numFmtId="0" fontId="18" fillId="0" borderId="2" xfId="5" applyFont="1" applyBorder="1" applyAlignment="1" applyProtection="1">
      <alignment horizontal="justify" vertical="center" wrapText="1"/>
      <protection locked="0"/>
    </xf>
    <xf numFmtId="9" fontId="18" fillId="0" borderId="2" xfId="5" applyNumberFormat="1" applyFont="1" applyBorder="1" applyAlignment="1" applyProtection="1">
      <alignment horizontal="center" vertical="center"/>
      <protection locked="0"/>
    </xf>
    <xf numFmtId="167" fontId="18" fillId="0" borderId="2" xfId="5" applyNumberFormat="1" applyFont="1" applyBorder="1" applyAlignment="1" applyProtection="1">
      <alignment horizontal="center" vertical="center" wrapText="1"/>
      <protection locked="0"/>
    </xf>
    <xf numFmtId="0" fontId="17" fillId="4" borderId="2" xfId="5" applyFont="1" applyFill="1" applyBorder="1" applyAlignment="1">
      <alignment horizontal="center" vertical="center" wrapText="1"/>
    </xf>
    <xf numFmtId="9" fontId="18" fillId="0" borderId="2" xfId="3" quotePrefix="1" applyFont="1" applyFill="1" applyBorder="1" applyAlignment="1" applyProtection="1">
      <alignment horizontal="justify" vertical="center" wrapText="1"/>
    </xf>
    <xf numFmtId="0" fontId="21" fillId="4" borderId="8" xfId="2" applyFont="1" applyFill="1" applyBorder="1" applyAlignment="1" applyProtection="1">
      <alignment horizontal="center" vertical="center" wrapText="1"/>
      <protection locked="0"/>
    </xf>
    <xf numFmtId="0" fontId="18" fillId="0" borderId="8" xfId="5" applyFont="1" applyBorder="1" applyAlignment="1" applyProtection="1">
      <alignment horizontal="justify" vertical="center" wrapText="1"/>
      <protection locked="0"/>
    </xf>
    <xf numFmtId="0" fontId="21" fillId="0" borderId="2" xfId="5" applyFont="1" applyBorder="1" applyAlignment="1">
      <alignment horizontal="center" vertical="center" wrapText="1"/>
    </xf>
    <xf numFmtId="0" fontId="18" fillId="0" borderId="9" xfId="2" applyFont="1" applyBorder="1" applyAlignment="1" applyProtection="1">
      <alignment vertical="center" wrapText="1"/>
      <protection locked="0"/>
    </xf>
    <xf numFmtId="0" fontId="3" fillId="0" borderId="9" xfId="2" applyBorder="1" applyAlignment="1">
      <alignment horizontal="center" vertical="center"/>
    </xf>
    <xf numFmtId="0" fontId="4" fillId="0" borderId="9" xfId="2" applyFont="1" applyBorder="1" applyProtection="1">
      <protection locked="0"/>
    </xf>
    <xf numFmtId="0" fontId="21" fillId="4" borderId="5" xfId="2" applyFont="1" applyFill="1" applyBorder="1" applyAlignment="1" applyProtection="1">
      <alignment horizontal="center" vertical="center" wrapText="1"/>
      <protection locked="0"/>
    </xf>
    <xf numFmtId="49" fontId="17" fillId="4" borderId="6" xfId="2" applyNumberFormat="1" applyFont="1" applyFill="1" applyBorder="1" applyAlignment="1">
      <alignment horizontal="center" vertical="center" wrapText="1"/>
    </xf>
    <xf numFmtId="0" fontId="18" fillId="0" borderId="6" xfId="5" applyFont="1" applyBorder="1" applyAlignment="1" applyProtection="1">
      <alignment horizontal="justify" vertical="center" wrapText="1"/>
      <protection locked="0"/>
    </xf>
    <xf numFmtId="9" fontId="17" fillId="4" borderId="6" xfId="2" applyNumberFormat="1" applyFont="1" applyFill="1" applyBorder="1" applyAlignment="1">
      <alignment horizontal="center" vertical="center" wrapText="1"/>
    </xf>
    <xf numFmtId="0" fontId="18" fillId="0" borderId="3" xfId="5" applyFont="1" applyBorder="1" applyAlignment="1" applyProtection="1">
      <alignment horizontal="justify" vertical="center" wrapText="1"/>
      <protection locked="0"/>
    </xf>
    <xf numFmtId="9" fontId="18" fillId="0" borderId="3" xfId="5" applyNumberFormat="1" applyFont="1" applyBorder="1" applyAlignment="1" applyProtection="1">
      <alignment horizontal="center" vertical="center"/>
      <protection locked="0"/>
    </xf>
    <xf numFmtId="167" fontId="18" fillId="0" borderId="3" xfId="5" applyNumberFormat="1" applyFont="1" applyBorder="1" applyAlignment="1" applyProtection="1">
      <alignment horizontal="center" vertical="center" wrapText="1"/>
      <protection locked="0"/>
    </xf>
    <xf numFmtId="0" fontId="21" fillId="0" borderId="3" xfId="5" applyFont="1" applyBorder="1" applyAlignment="1">
      <alignment horizontal="center" vertical="center" wrapText="1"/>
    </xf>
    <xf numFmtId="0" fontId="19" fillId="0" borderId="13" xfId="2" applyFont="1" applyBorder="1" applyAlignment="1" applyProtection="1">
      <alignment horizontal="center" vertical="center"/>
      <protection locked="0"/>
    </xf>
    <xf numFmtId="0" fontId="18" fillId="0" borderId="13" xfId="2" applyFont="1" applyBorder="1" applyAlignment="1" applyProtection="1">
      <alignment vertical="center" wrapText="1"/>
      <protection locked="0"/>
    </xf>
    <xf numFmtId="9" fontId="17" fillId="0" borderId="13" xfId="3" applyFont="1" applyFill="1" applyBorder="1" applyAlignment="1" applyProtection="1">
      <alignment horizontal="center" vertical="center" wrapText="1"/>
    </xf>
    <xf numFmtId="9" fontId="18" fillId="0" borderId="13" xfId="2" applyNumberFormat="1" applyFont="1" applyBorder="1" applyAlignment="1" applyProtection="1">
      <alignment horizontal="center" vertical="center"/>
      <protection locked="0"/>
    </xf>
    <xf numFmtId="9" fontId="20" fillId="0" borderId="6" xfId="3" applyFont="1" applyBorder="1" applyAlignment="1">
      <alignment vertical="center"/>
    </xf>
    <xf numFmtId="9" fontId="18" fillId="0" borderId="3" xfId="3" quotePrefix="1" applyFont="1" applyFill="1" applyBorder="1" applyAlignment="1" applyProtection="1">
      <alignment horizontal="justify" vertical="center" wrapText="1"/>
    </xf>
    <xf numFmtId="0" fontId="4" fillId="0" borderId="12" xfId="2" applyFont="1" applyBorder="1" applyProtection="1">
      <protection locked="0"/>
    </xf>
    <xf numFmtId="9" fontId="18" fillId="0" borderId="2" xfId="5" applyNumberFormat="1" applyFont="1" applyBorder="1" applyAlignment="1" applyProtection="1">
      <alignment horizontal="center" vertical="center"/>
      <protection locked="0"/>
    </xf>
    <xf numFmtId="0" fontId="17" fillId="4" borderId="9" xfId="2" applyFont="1" applyFill="1" applyBorder="1" applyAlignment="1">
      <alignment vertical="center" wrapText="1"/>
    </xf>
    <xf numFmtId="0" fontId="18" fillId="0" borderId="2" xfId="5" quotePrefix="1" applyFont="1" applyBorder="1" applyAlignment="1">
      <alignment horizontal="justify" vertical="center" wrapText="1"/>
    </xf>
    <xf numFmtId="0" fontId="18" fillId="0" borderId="2" xfId="5" applyFont="1" applyBorder="1" applyAlignment="1" applyProtection="1">
      <alignment horizontal="justify" vertical="center" wrapText="1"/>
      <protection locked="0"/>
    </xf>
    <xf numFmtId="49" fontId="17" fillId="0" borderId="2" xfId="5" applyNumberFormat="1" applyFont="1" applyBorder="1" applyAlignment="1">
      <alignment horizontal="justify" vertical="center" wrapText="1"/>
    </xf>
    <xf numFmtId="0" fontId="11" fillId="4" borderId="2" xfId="5" applyFont="1" applyFill="1" applyBorder="1" applyAlignment="1">
      <alignment horizontal="center" vertical="center" wrapText="1"/>
    </xf>
    <xf numFmtId="49" fontId="18" fillId="0" borderId="2" xfId="5" applyNumberFormat="1" applyFont="1" applyBorder="1" applyAlignment="1">
      <alignment horizontal="justify" vertical="center" wrapText="1"/>
    </xf>
    <xf numFmtId="0" fontId="18" fillId="0" borderId="9" xfId="5" applyFont="1" applyBorder="1" applyAlignment="1" applyProtection="1">
      <alignment horizontal="justify" vertical="center" wrapText="1"/>
      <protection locked="0"/>
    </xf>
    <xf numFmtId="9" fontId="20" fillId="0" borderId="11" xfId="3" applyFont="1" applyBorder="1" applyAlignment="1">
      <alignment vertical="center"/>
    </xf>
    <xf numFmtId="0" fontId="18" fillId="0" borderId="9" xfId="5" quotePrefix="1" applyFont="1" applyBorder="1" applyAlignment="1">
      <alignment horizontal="justify" vertical="center" wrapText="1"/>
    </xf>
    <xf numFmtId="0" fontId="18" fillId="0" borderId="9" xfId="5" applyFont="1" applyBorder="1" applyAlignment="1" applyProtection="1">
      <alignment horizontal="center" vertical="center" wrapText="1"/>
      <protection locked="0"/>
    </xf>
    <xf numFmtId="0" fontId="21" fillId="0" borderId="9" xfId="5" applyFont="1" applyBorder="1" applyAlignment="1">
      <alignment horizontal="center" vertical="center" wrapText="1"/>
    </xf>
    <xf numFmtId="0" fontId="18" fillId="0" borderId="8" xfId="5" applyFont="1" applyBorder="1" applyAlignment="1" applyProtection="1">
      <alignment horizontal="center" vertical="center" wrapText="1"/>
      <protection locked="0"/>
    </xf>
    <xf numFmtId="0" fontId="21" fillId="0" borderId="8" xfId="5" applyFont="1" applyBorder="1" applyAlignment="1">
      <alignment horizontal="center" vertical="center" wrapText="1"/>
    </xf>
    <xf numFmtId="0" fontId="18" fillId="0" borderId="11" xfId="5" applyFont="1" applyBorder="1" applyAlignment="1" applyProtection="1">
      <alignment horizontal="center" vertical="center" wrapText="1"/>
      <protection locked="0"/>
    </xf>
    <xf numFmtId="9" fontId="18" fillId="0" borderId="9" xfId="5" applyNumberFormat="1" applyFont="1" applyBorder="1" applyAlignment="1" applyProtection="1">
      <alignment horizontal="center" vertical="center"/>
      <protection locked="0"/>
    </xf>
    <xf numFmtId="9" fontId="20" fillId="0" borderId="11" xfId="3" applyFont="1" applyBorder="1" applyAlignment="1">
      <alignment horizontal="center" vertical="center"/>
    </xf>
    <xf numFmtId="0" fontId="21" fillId="0" borderId="8" xfId="5" applyFont="1" applyBorder="1" applyAlignment="1">
      <alignment horizontal="center" vertical="center" wrapText="1"/>
    </xf>
    <xf numFmtId="9" fontId="18" fillId="0" borderId="9" xfId="5" applyNumberFormat="1" applyFont="1" applyBorder="1" applyAlignment="1" applyProtection="1">
      <alignment horizontal="center" vertical="center"/>
      <protection locked="0"/>
    </xf>
    <xf numFmtId="9" fontId="18" fillId="0" borderId="8" xfId="5" applyNumberFormat="1" applyFont="1" applyBorder="1" applyAlignment="1" applyProtection="1">
      <alignment horizontal="center" vertical="center"/>
      <protection locked="0"/>
    </xf>
    <xf numFmtId="49" fontId="17" fillId="4" borderId="2" xfId="2" applyNumberFormat="1" applyFont="1" applyFill="1" applyBorder="1" applyAlignment="1">
      <alignment vertical="center" wrapText="1"/>
    </xf>
    <xf numFmtId="9" fontId="18" fillId="0" borderId="11" xfId="5" applyNumberFormat="1" applyFont="1" applyBorder="1" applyAlignment="1" applyProtection="1">
      <alignment horizontal="center" vertical="center"/>
      <protection locked="0"/>
    </xf>
    <xf numFmtId="49" fontId="17" fillId="4" borderId="11" xfId="2" applyNumberFormat="1" applyFont="1" applyFill="1" applyBorder="1" applyAlignment="1">
      <alignment vertical="center" wrapText="1"/>
    </xf>
    <xf numFmtId="9" fontId="18" fillId="4" borderId="9" xfId="2" applyNumberFormat="1" applyFont="1" applyFill="1" applyBorder="1" applyAlignment="1" applyProtection="1">
      <alignment horizontal="center" vertical="center"/>
      <protection locked="0"/>
    </xf>
    <xf numFmtId="9" fontId="18" fillId="4" borderId="11" xfId="2" applyNumberFormat="1" applyFont="1" applyFill="1" applyBorder="1" applyAlignment="1" applyProtection="1">
      <alignment horizontal="center" vertical="center"/>
      <protection locked="0"/>
    </xf>
    <xf numFmtId="9" fontId="18" fillId="4" borderId="8" xfId="2" applyNumberFormat="1" applyFont="1" applyFill="1" applyBorder="1" applyAlignment="1" applyProtection="1">
      <alignment horizontal="center" vertical="center"/>
      <protection locked="0"/>
    </xf>
    <xf numFmtId="0" fontId="21" fillId="0" borderId="9" xfId="5" applyFont="1" applyBorder="1" applyAlignment="1">
      <alignment horizontal="center" vertical="center" wrapText="1"/>
    </xf>
    <xf numFmtId="0" fontId="18" fillId="4" borderId="8" xfId="2" applyFont="1" applyFill="1" applyBorder="1" applyAlignment="1" applyProtection="1">
      <alignment horizontal="center" vertical="center" wrapText="1"/>
      <protection locked="0"/>
    </xf>
    <xf numFmtId="9" fontId="18" fillId="4" borderId="8" xfId="2" applyNumberFormat="1" applyFont="1" applyFill="1" applyBorder="1" applyAlignment="1" applyProtection="1">
      <alignment horizontal="center" vertical="center"/>
      <protection locked="0"/>
    </xf>
    <xf numFmtId="49" fontId="17" fillId="4" borderId="8" xfId="2" applyNumberFormat="1" applyFont="1" applyFill="1" applyBorder="1" applyAlignment="1">
      <alignment horizontal="center" vertical="center" wrapText="1"/>
    </xf>
    <xf numFmtId="0" fontId="18" fillId="0" borderId="9" xfId="5" applyFont="1" applyBorder="1" applyAlignment="1">
      <alignment horizontal="justify" vertical="center" wrapText="1"/>
    </xf>
    <xf numFmtId="0" fontId="18" fillId="0" borderId="2" xfId="5" applyFont="1" applyBorder="1" applyAlignment="1">
      <alignment horizontal="justify" vertical="center" wrapText="1"/>
    </xf>
    <xf numFmtId="9" fontId="17" fillId="0" borderId="2" xfId="5" applyNumberFormat="1" applyFont="1" applyBorder="1" applyAlignment="1">
      <alignment horizontal="center" vertical="center" wrapText="1"/>
    </xf>
    <xf numFmtId="165" fontId="18" fillId="0" borderId="2" xfId="5" applyNumberFormat="1" applyFont="1" applyBorder="1" applyAlignment="1">
      <alignment horizontal="center" vertical="center" wrapText="1"/>
    </xf>
    <xf numFmtId="0" fontId="19" fillId="0" borderId="8" xfId="2" applyFont="1" applyBorder="1" applyAlignment="1" applyProtection="1">
      <alignment horizontal="center" vertical="center"/>
      <protection locked="0"/>
    </xf>
    <xf numFmtId="9" fontId="17" fillId="0" borderId="8" xfId="3" applyFont="1" applyFill="1" applyBorder="1" applyAlignment="1" applyProtection="1">
      <alignment horizontal="center" vertical="center" wrapText="1"/>
    </xf>
    <xf numFmtId="9" fontId="18" fillId="0" borderId="8" xfId="2" applyNumberFormat="1" applyFont="1" applyBorder="1" applyAlignment="1" applyProtection="1">
      <alignment horizontal="center" vertical="center"/>
      <protection locked="0"/>
    </xf>
    <xf numFmtId="0" fontId="3" fillId="0" borderId="8" xfId="2" applyBorder="1" applyAlignment="1">
      <alignment horizontal="center" vertical="center"/>
    </xf>
    <xf numFmtId="0" fontId="4" fillId="0" borderId="8" xfId="2" applyFont="1" applyBorder="1" applyProtection="1">
      <protection locked="0"/>
    </xf>
    <xf numFmtId="0" fontId="18" fillId="0" borderId="11" xfId="5" applyFont="1" applyBorder="1" applyAlignment="1">
      <alignment horizontal="justify" vertical="center" wrapText="1"/>
    </xf>
    <xf numFmtId="0" fontId="18" fillId="0" borderId="8" xfId="5" applyFont="1" applyBorder="1" applyAlignment="1">
      <alignment horizontal="justify" vertical="center" wrapText="1"/>
    </xf>
    <xf numFmtId="49" fontId="11" fillId="4" borderId="8" xfId="2" applyNumberFormat="1" applyFont="1" applyFill="1" applyBorder="1" applyAlignment="1">
      <alignment horizontal="center" vertical="center" wrapText="1"/>
    </xf>
    <xf numFmtId="0" fontId="18" fillId="0" borderId="8" xfId="5" applyFont="1" applyBorder="1" applyAlignment="1">
      <alignment horizontal="justify" vertical="center" wrapText="1"/>
    </xf>
    <xf numFmtId="49" fontId="17" fillId="4" borderId="8" xfId="2" applyNumberFormat="1" applyFont="1" applyFill="1" applyBorder="1" applyAlignment="1">
      <alignment horizontal="justify" vertical="center" wrapText="1"/>
    </xf>
    <xf numFmtId="9" fontId="20" fillId="0" borderId="8" xfId="3" applyFont="1" applyBorder="1" applyAlignment="1">
      <alignment horizontal="center" vertical="center"/>
    </xf>
    <xf numFmtId="0" fontId="11" fillId="4" borderId="0" xfId="2" applyFont="1" applyFill="1" applyAlignment="1">
      <alignment vertical="center" wrapText="1"/>
    </xf>
    <xf numFmtId="0" fontId="17" fillId="0" borderId="2" xfId="5" applyFont="1" applyBorder="1" applyAlignment="1">
      <alignment horizontal="center" vertical="center" wrapText="1"/>
    </xf>
    <xf numFmtId="0" fontId="11" fillId="0" borderId="2" xfId="2" applyFont="1" applyBorder="1" applyAlignment="1">
      <alignment horizontal="center" vertical="center" wrapText="1"/>
    </xf>
    <xf numFmtId="0" fontId="17" fillId="0" borderId="11" xfId="2" applyFont="1" applyBorder="1" applyAlignment="1">
      <alignment horizontal="center" vertical="center" wrapText="1"/>
    </xf>
    <xf numFmtId="9" fontId="17" fillId="0" borderId="11" xfId="2" applyNumberFormat="1" applyFont="1" applyBorder="1" applyAlignment="1">
      <alignment horizontal="center" vertical="center" wrapText="1"/>
    </xf>
    <xf numFmtId="49" fontId="17" fillId="4" borderId="9" xfId="2" applyNumberFormat="1" applyFont="1" applyFill="1" applyBorder="1" applyAlignment="1">
      <alignment horizontal="justify" vertical="center" wrapText="1"/>
    </xf>
    <xf numFmtId="0" fontId="11" fillId="0" borderId="2" xfId="5" applyFont="1" applyBorder="1" applyAlignment="1">
      <alignment horizontal="center" vertical="center" wrapText="1"/>
    </xf>
    <xf numFmtId="49" fontId="17" fillId="4" borderId="8" xfId="2" applyNumberFormat="1" applyFont="1" applyFill="1" applyBorder="1" applyAlignment="1">
      <alignment horizontal="justify" vertical="center" wrapText="1"/>
    </xf>
    <xf numFmtId="49" fontId="11" fillId="4" borderId="11" xfId="2" applyNumberFormat="1" applyFont="1" applyFill="1" applyBorder="1" applyAlignment="1">
      <alignment horizontal="center" vertical="center" wrapText="1"/>
    </xf>
    <xf numFmtId="0" fontId="17" fillId="4" borderId="8" xfId="2" applyFont="1" applyFill="1" applyBorder="1" applyAlignment="1">
      <alignment horizontal="center" vertical="center" wrapText="1"/>
    </xf>
    <xf numFmtId="9" fontId="17" fillId="4" borderId="8" xfId="2" applyNumberFormat="1" applyFont="1" applyFill="1" applyBorder="1" applyAlignment="1">
      <alignment horizontal="center" vertical="center" wrapText="1"/>
    </xf>
    <xf numFmtId="49" fontId="17" fillId="4" borderId="11" xfId="2" applyNumberFormat="1" applyFont="1" applyFill="1" applyBorder="1" applyAlignment="1">
      <alignment horizontal="justify" vertical="center" wrapText="1"/>
    </xf>
    <xf numFmtId="9" fontId="20" fillId="0" borderId="0" xfId="3" applyFont="1" applyBorder="1" applyAlignment="1">
      <alignment horizontal="center" vertical="center"/>
    </xf>
    <xf numFmtId="49" fontId="11" fillId="0" borderId="8" xfId="2" applyNumberFormat="1" applyFont="1" applyBorder="1" applyAlignment="1">
      <alignment horizontal="center" vertical="center" wrapText="1"/>
    </xf>
    <xf numFmtId="0" fontId="17" fillId="0" borderId="8" xfId="2" applyFont="1" applyBorder="1" applyAlignment="1">
      <alignment horizontal="center" vertical="center" wrapText="1"/>
    </xf>
    <xf numFmtId="49" fontId="17" fillId="0" borderId="8" xfId="2" applyNumberFormat="1" applyFont="1" applyBorder="1" applyAlignment="1">
      <alignment horizontal="center" vertical="center" wrapText="1"/>
    </xf>
    <xf numFmtId="9" fontId="17" fillId="0" borderId="8" xfId="2" applyNumberFormat="1" applyFont="1" applyBorder="1" applyAlignment="1">
      <alignment horizontal="center" vertical="center" wrapText="1"/>
    </xf>
    <xf numFmtId="9" fontId="20" fillId="0" borderId="0" xfId="3" applyFont="1" applyFill="1" applyBorder="1" applyAlignment="1">
      <alignment horizontal="center" vertical="center"/>
    </xf>
    <xf numFmtId="0" fontId="25" fillId="12" borderId="2" xfId="2" applyFont="1" applyFill="1" applyBorder="1" applyAlignment="1">
      <alignment horizontal="center" vertical="center" wrapText="1"/>
    </xf>
    <xf numFmtId="0" fontId="25" fillId="12" borderId="2" xfId="2" applyFont="1" applyFill="1" applyBorder="1" applyAlignment="1">
      <alignment horizontal="center" vertical="center" wrapText="1"/>
    </xf>
    <xf numFmtId="0" fontId="4" fillId="4" borderId="0" xfId="5" applyFont="1" applyFill="1" applyProtection="1">
      <protection locked="0"/>
    </xf>
    <xf numFmtId="0" fontId="4" fillId="4" borderId="0" xfId="5" applyFont="1" applyFill="1" applyAlignment="1" applyProtection="1">
      <alignment horizontal="center"/>
      <protection locked="0"/>
    </xf>
    <xf numFmtId="0" fontId="4" fillId="4" borderId="0" xfId="5" applyFont="1" applyFill="1" applyAlignment="1" applyProtection="1">
      <alignment horizontal="justify" vertical="center"/>
      <protection locked="0"/>
    </xf>
    <xf numFmtId="0" fontId="4" fillId="0" borderId="0" xfId="5" applyFont="1" applyProtection="1">
      <protection locked="0"/>
    </xf>
    <xf numFmtId="0" fontId="5" fillId="0" borderId="0" xfId="5" applyFont="1" applyAlignment="1">
      <alignment horizontal="center" wrapText="1"/>
    </xf>
    <xf numFmtId="0" fontId="5" fillId="0" borderId="0" xfId="5" applyFont="1" applyAlignment="1">
      <alignment horizontal="justify" vertical="center" wrapText="1"/>
    </xf>
    <xf numFmtId="0" fontId="6" fillId="0" borderId="0" xfId="5" applyFont="1" applyAlignment="1">
      <alignment horizontal="center" wrapText="1"/>
    </xf>
    <xf numFmtId="0" fontId="6" fillId="0" borderId="0" xfId="5" applyFont="1" applyAlignment="1">
      <alignment horizontal="justify" vertical="center" wrapText="1"/>
    </xf>
    <xf numFmtId="0" fontId="7" fillId="0" borderId="0" xfId="5" applyFont="1" applyAlignment="1">
      <alignment horizontal="center" wrapText="1"/>
    </xf>
    <xf numFmtId="0" fontId="7" fillId="0" borderId="0" xfId="5" applyFont="1" applyAlignment="1">
      <alignment horizontal="justify" vertical="center" wrapText="1"/>
    </xf>
    <xf numFmtId="0" fontId="4" fillId="4" borderId="0" xfId="5" applyFont="1" applyFill="1" applyAlignment="1" applyProtection="1">
      <alignment horizontal="center" vertical="center"/>
      <protection locked="0"/>
    </xf>
    <xf numFmtId="0" fontId="4" fillId="4" borderId="0" xfId="5" applyFont="1" applyFill="1" applyAlignment="1" applyProtection="1">
      <alignment horizontal="justify" vertical="center"/>
      <protection locked="0"/>
    </xf>
    <xf numFmtId="0" fontId="8" fillId="5" borderId="2" xfId="5" applyFont="1" applyFill="1" applyBorder="1" applyAlignment="1">
      <alignment horizontal="left" vertical="center" wrapText="1"/>
    </xf>
    <xf numFmtId="0" fontId="4" fillId="0" borderId="2" xfId="5" applyFont="1" applyBorder="1" applyAlignment="1" applyProtection="1">
      <alignment horizontal="center" vertical="center"/>
      <protection locked="0"/>
    </xf>
    <xf numFmtId="0" fontId="8" fillId="0" borderId="2" xfId="5" applyFont="1" applyBorder="1" applyAlignment="1">
      <alignment horizontal="left" vertical="center"/>
    </xf>
    <xf numFmtId="0" fontId="8" fillId="0" borderId="3" xfId="5" applyFont="1" applyBorder="1" applyAlignment="1">
      <alignment vertical="center"/>
    </xf>
    <xf numFmtId="0" fontId="8" fillId="0" borderId="4" xfId="5" applyFont="1" applyBorder="1" applyAlignment="1">
      <alignment vertical="center"/>
    </xf>
    <xf numFmtId="9" fontId="9" fillId="6" borderId="2" xfId="5" applyNumberFormat="1" applyFont="1" applyFill="1" applyBorder="1" applyAlignment="1">
      <alignment horizontal="center" vertical="center" wrapText="1"/>
    </xf>
    <xf numFmtId="9" fontId="10" fillId="4" borderId="2" xfId="5" applyNumberFormat="1" applyFont="1" applyFill="1" applyBorder="1" applyAlignment="1">
      <alignment horizontal="center" vertical="center"/>
    </xf>
    <xf numFmtId="0" fontId="8" fillId="4" borderId="2" xfId="5" applyFont="1" applyFill="1" applyBorder="1" applyAlignment="1">
      <alignment vertical="center"/>
    </xf>
    <xf numFmtId="0" fontId="4" fillId="7" borderId="0" xfId="5" applyFont="1" applyFill="1" applyProtection="1">
      <protection locked="0"/>
    </xf>
    <xf numFmtId="0" fontId="4" fillId="8" borderId="0" xfId="5" applyFont="1" applyFill="1" applyProtection="1">
      <protection locked="0"/>
    </xf>
    <xf numFmtId="0" fontId="4" fillId="9" borderId="0" xfId="5" applyFont="1" applyFill="1" applyProtection="1">
      <protection locked="0"/>
    </xf>
    <xf numFmtId="0" fontId="12" fillId="6" borderId="5" xfId="5" applyFont="1" applyFill="1" applyBorder="1" applyAlignment="1">
      <alignment horizontal="center" vertical="center"/>
    </xf>
    <xf numFmtId="0" fontId="12" fillId="6" borderId="6" xfId="5" applyFont="1" applyFill="1" applyBorder="1" applyAlignment="1">
      <alignment horizontal="center" vertical="center"/>
    </xf>
    <xf numFmtId="0" fontId="12" fillId="6" borderId="7" xfId="5" applyFont="1" applyFill="1" applyBorder="1" applyAlignment="1">
      <alignment horizontal="center" vertical="center"/>
    </xf>
    <xf numFmtId="0" fontId="12" fillId="6" borderId="8" xfId="5" applyFont="1" applyFill="1" applyBorder="1" applyAlignment="1">
      <alignment horizontal="center" vertical="center"/>
    </xf>
    <xf numFmtId="0" fontId="4" fillId="10" borderId="0" xfId="5" applyFont="1" applyFill="1" applyProtection="1">
      <protection locked="0"/>
    </xf>
    <xf numFmtId="0" fontId="3" fillId="0" borderId="0" xfId="5"/>
    <xf numFmtId="0" fontId="13" fillId="5" borderId="2" xfId="5" applyFont="1" applyFill="1" applyBorder="1" applyAlignment="1">
      <alignment horizontal="center" vertical="center"/>
    </xf>
    <xf numFmtId="0" fontId="14" fillId="5" borderId="2" xfId="5" applyFont="1" applyFill="1" applyBorder="1" applyAlignment="1">
      <alignment horizontal="center" vertical="center"/>
    </xf>
    <xf numFmtId="0" fontId="13" fillId="5" borderId="2" xfId="5" applyFont="1" applyFill="1" applyBorder="1" applyAlignment="1">
      <alignment horizontal="center" vertical="center" wrapText="1"/>
    </xf>
    <xf numFmtId="0" fontId="13" fillId="5" borderId="9" xfId="5" applyFont="1" applyFill="1" applyBorder="1" applyAlignment="1">
      <alignment horizontal="center" vertical="center"/>
    </xf>
    <xf numFmtId="0" fontId="13" fillId="5" borderId="9" xfId="5" applyFont="1" applyFill="1" applyBorder="1" applyAlignment="1">
      <alignment horizontal="center" vertical="center" wrapText="1"/>
    </xf>
    <xf numFmtId="0" fontId="13" fillId="5" borderId="10" xfId="5" applyFont="1" applyFill="1" applyBorder="1" applyAlignment="1">
      <alignment horizontal="center" vertical="center" wrapText="1"/>
    </xf>
    <xf numFmtId="0" fontId="13" fillId="5" borderId="3" xfId="5" applyFont="1" applyFill="1" applyBorder="1" applyAlignment="1">
      <alignment horizontal="center" vertical="center"/>
    </xf>
    <xf numFmtId="0" fontId="13" fillId="11" borderId="9" xfId="5" applyFont="1" applyFill="1" applyBorder="1" applyAlignment="1">
      <alignment horizontal="center" vertical="center" wrapText="1"/>
    </xf>
    <xf numFmtId="0" fontId="13" fillId="11" borderId="2" xfId="5" applyFont="1" applyFill="1" applyBorder="1" applyAlignment="1">
      <alignment horizontal="center" vertical="center" wrapText="1"/>
    </xf>
    <xf numFmtId="0" fontId="13" fillId="5" borderId="8" xfId="5" applyFont="1" applyFill="1" applyBorder="1" applyAlignment="1">
      <alignment horizontal="center" vertical="center"/>
    </xf>
    <xf numFmtId="0" fontId="13" fillId="5" borderId="8" xfId="5" applyFont="1" applyFill="1" applyBorder="1" applyAlignment="1">
      <alignment horizontal="center" vertical="center" wrapText="1"/>
    </xf>
    <xf numFmtId="0" fontId="16" fillId="5" borderId="2" xfId="5" applyFont="1" applyFill="1" applyBorder="1" applyAlignment="1">
      <alignment horizontal="center" vertical="center" wrapText="1"/>
    </xf>
    <xf numFmtId="0" fontId="13" fillId="11" borderId="8" xfId="5" applyFont="1" applyFill="1" applyBorder="1" applyAlignment="1">
      <alignment horizontal="center" vertical="center" wrapText="1"/>
    </xf>
    <xf numFmtId="0" fontId="13" fillId="11" borderId="11" xfId="5" applyFont="1" applyFill="1" applyBorder="1" applyAlignment="1">
      <alignment horizontal="center" vertical="center" wrapText="1"/>
    </xf>
    <xf numFmtId="0" fontId="18" fillId="4" borderId="0" xfId="5" applyFont="1" applyFill="1" applyProtection="1">
      <protection locked="0"/>
    </xf>
    <xf numFmtId="0" fontId="14" fillId="5" borderId="9" xfId="5" applyFont="1" applyFill="1" applyBorder="1" applyAlignment="1">
      <alignment horizontal="center" vertical="center"/>
    </xf>
    <xf numFmtId="0" fontId="13" fillId="5" borderId="9" xfId="5" applyFont="1" applyFill="1" applyBorder="1" applyAlignment="1">
      <alignment horizontal="center" vertical="center" wrapText="1"/>
    </xf>
    <xf numFmtId="9" fontId="22" fillId="0" borderId="9" xfId="3" applyFont="1" applyFill="1" applyBorder="1" applyAlignment="1" applyProtection="1">
      <alignment horizontal="center" vertical="center" wrapText="1"/>
    </xf>
    <xf numFmtId="0" fontId="22" fillId="4" borderId="2" xfId="5" applyFont="1" applyFill="1" applyBorder="1" applyAlignment="1">
      <alignment horizontal="justify" vertical="center" wrapText="1"/>
    </xf>
    <xf numFmtId="9" fontId="18" fillId="8" borderId="2" xfId="3" applyFont="1" applyFill="1" applyBorder="1" applyAlignment="1" applyProtection="1">
      <alignment horizontal="center" vertical="center" wrapText="1"/>
    </xf>
    <xf numFmtId="9" fontId="18" fillId="4" borderId="2" xfId="3" applyFont="1" applyFill="1" applyBorder="1" applyAlignment="1" applyProtection="1">
      <alignment horizontal="center" vertical="center" wrapText="1"/>
    </xf>
    <xf numFmtId="14" fontId="17" fillId="4" borderId="2" xfId="5" applyNumberFormat="1" applyFont="1" applyFill="1" applyBorder="1" applyAlignment="1">
      <alignment horizontal="center" vertical="center" wrapText="1"/>
    </xf>
    <xf numFmtId="0" fontId="23" fillId="4" borderId="9" xfId="5" applyFont="1" applyFill="1" applyBorder="1" applyAlignment="1">
      <alignment horizontal="center" vertical="center" wrapText="1"/>
    </xf>
    <xf numFmtId="0" fontId="19" fillId="0" borderId="2" xfId="5" applyFont="1" applyBorder="1" applyAlignment="1" applyProtection="1">
      <alignment horizontal="center" vertical="center"/>
      <protection locked="0"/>
    </xf>
    <xf numFmtId="0" fontId="22" fillId="4" borderId="9" xfId="5" applyFont="1" applyFill="1" applyBorder="1" applyAlignment="1">
      <alignment horizontal="center" vertical="center" wrapText="1"/>
    </xf>
    <xf numFmtId="9" fontId="22" fillId="4" borderId="2" xfId="5" applyNumberFormat="1" applyFont="1" applyFill="1" applyBorder="1" applyAlignment="1">
      <alignment horizontal="center" vertical="center" wrapText="1"/>
    </xf>
    <xf numFmtId="0" fontId="4" fillId="4" borderId="2" xfId="5" applyFont="1" applyFill="1" applyBorder="1" applyProtection="1">
      <protection locked="0"/>
    </xf>
    <xf numFmtId="9" fontId="4" fillId="4" borderId="2" xfId="3" applyFont="1" applyFill="1" applyBorder="1" applyProtection="1">
      <protection locked="0"/>
    </xf>
    <xf numFmtId="0" fontId="17" fillId="4" borderId="2" xfId="5" quotePrefix="1" applyFont="1" applyFill="1" applyBorder="1" applyAlignment="1">
      <alignment horizontal="justify" vertical="center" wrapText="1"/>
    </xf>
    <xf numFmtId="9" fontId="18" fillId="4" borderId="2" xfId="5" quotePrefix="1" applyNumberFormat="1" applyFont="1" applyFill="1" applyBorder="1" applyAlignment="1">
      <alignment horizontal="center" vertical="center" wrapText="1"/>
    </xf>
    <xf numFmtId="0" fontId="33" fillId="4" borderId="0" xfId="5" applyFont="1" applyFill="1"/>
    <xf numFmtId="0" fontId="18" fillId="0" borderId="0" xfId="5" applyFont="1" applyProtection="1">
      <protection locked="0"/>
    </xf>
    <xf numFmtId="9" fontId="22" fillId="0" borderId="8" xfId="3" applyFont="1" applyFill="1" applyBorder="1" applyAlignment="1" applyProtection="1">
      <alignment horizontal="center" vertical="center" wrapText="1"/>
    </xf>
    <xf numFmtId="0" fontId="23" fillId="4" borderId="8" xfId="5" applyFont="1" applyFill="1" applyBorder="1" applyAlignment="1">
      <alignment horizontal="center" vertical="center" wrapText="1"/>
    </xf>
    <xf numFmtId="0" fontId="22" fillId="4" borderId="8" xfId="5" applyFont="1" applyFill="1" applyBorder="1" applyAlignment="1">
      <alignment horizontal="center" vertical="center" wrapText="1"/>
    </xf>
    <xf numFmtId="0" fontId="13" fillId="5" borderId="11" xfId="5" applyFont="1" applyFill="1" applyBorder="1" applyAlignment="1">
      <alignment horizontal="center" vertical="center" wrapText="1"/>
    </xf>
    <xf numFmtId="0" fontId="13" fillId="5" borderId="8" xfId="5" applyFont="1" applyFill="1" applyBorder="1" applyAlignment="1">
      <alignment horizontal="center" vertical="center" wrapText="1"/>
    </xf>
    <xf numFmtId="9" fontId="22" fillId="0" borderId="11" xfId="3" applyFont="1" applyFill="1" applyBorder="1" applyAlignment="1" applyProtection="1">
      <alignment horizontal="center" vertical="center" wrapText="1"/>
    </xf>
    <xf numFmtId="0" fontId="23" fillId="4" borderId="8" xfId="5" applyFont="1" applyFill="1" applyBorder="1" applyAlignment="1">
      <alignment horizontal="center" vertical="center" wrapText="1"/>
    </xf>
    <xf numFmtId="0" fontId="22" fillId="4" borderId="2" xfId="5" applyFont="1" applyFill="1" applyBorder="1" applyAlignment="1">
      <alignment horizontal="center" vertical="center" wrapText="1"/>
    </xf>
    <xf numFmtId="0" fontId="17" fillId="4" borderId="2" xfId="5" applyFont="1" applyFill="1" applyBorder="1" applyAlignment="1">
      <alignment horizontal="justify" vertical="center" wrapText="1"/>
    </xf>
    <xf numFmtId="0" fontId="17" fillId="4" borderId="2" xfId="5" applyFont="1" applyFill="1" applyBorder="1" applyAlignment="1">
      <alignment horizontal="justify" vertical="center" wrapText="1"/>
    </xf>
    <xf numFmtId="9" fontId="17" fillId="4" borderId="2" xfId="5" applyNumberFormat="1" applyFont="1" applyFill="1" applyBorder="1" applyAlignment="1">
      <alignment horizontal="center" vertical="center" wrapText="1"/>
    </xf>
    <xf numFmtId="0" fontId="17" fillId="4" borderId="2" xfId="5" applyFont="1" applyFill="1" applyBorder="1" applyAlignment="1">
      <alignment horizontal="center" vertical="center" wrapText="1"/>
    </xf>
    <xf numFmtId="0" fontId="17" fillId="4" borderId="2" xfId="5" quotePrefix="1" applyFont="1" applyFill="1" applyBorder="1" applyAlignment="1" applyProtection="1">
      <alignment horizontal="justify" vertical="center" wrapText="1"/>
      <protection locked="0"/>
    </xf>
    <xf numFmtId="0" fontId="17" fillId="4" borderId="10" xfId="5" applyFont="1" applyFill="1" applyBorder="1" applyAlignment="1">
      <alignment horizontal="justify" vertical="center" wrapText="1"/>
    </xf>
    <xf numFmtId="0" fontId="13" fillId="5" borderId="13" xfId="5" applyFont="1" applyFill="1" applyBorder="1" applyAlignment="1">
      <alignment horizontal="center" vertical="center" wrapText="1"/>
    </xf>
    <xf numFmtId="0" fontId="17" fillId="4" borderId="3" xfId="5" applyFont="1" applyFill="1" applyBorder="1" applyAlignment="1">
      <alignment horizontal="justify" vertical="center" wrapText="1"/>
    </xf>
    <xf numFmtId="9" fontId="18" fillId="8" borderId="3" xfId="3" applyFont="1" applyFill="1" applyBorder="1" applyAlignment="1" applyProtection="1">
      <alignment horizontal="center" vertical="center" wrapText="1"/>
    </xf>
    <xf numFmtId="9" fontId="17" fillId="4" borderId="3" xfId="5" applyNumberFormat="1" applyFont="1" applyFill="1" applyBorder="1" applyAlignment="1">
      <alignment horizontal="center" vertical="center" wrapText="1"/>
    </xf>
    <xf numFmtId="165" fontId="18" fillId="4" borderId="3" xfId="1" applyNumberFormat="1" applyFont="1" applyFill="1" applyBorder="1" applyAlignment="1">
      <alignment horizontal="center" vertical="center" wrapText="1"/>
    </xf>
    <xf numFmtId="0" fontId="17" fillId="4" borderId="3" xfId="5" applyFont="1" applyFill="1" applyBorder="1" applyAlignment="1">
      <alignment horizontal="center" vertical="center" wrapText="1"/>
    </xf>
    <xf numFmtId="0" fontId="19" fillId="0" borderId="3" xfId="5" applyFont="1" applyBorder="1" applyAlignment="1" applyProtection="1">
      <alignment horizontal="center" vertical="center"/>
      <protection locked="0"/>
    </xf>
    <xf numFmtId="0" fontId="22" fillId="4" borderId="3" xfId="5" applyFont="1" applyFill="1" applyBorder="1" applyAlignment="1">
      <alignment horizontal="center" vertical="center" wrapText="1"/>
    </xf>
    <xf numFmtId="9" fontId="22" fillId="4" borderId="3" xfId="5" applyNumberFormat="1" applyFont="1" applyFill="1" applyBorder="1" applyAlignment="1">
      <alignment horizontal="center" vertical="center" wrapText="1"/>
    </xf>
    <xf numFmtId="0" fontId="4" fillId="4" borderId="3" xfId="5" applyFont="1" applyFill="1" applyBorder="1" applyProtection="1">
      <protection locked="0"/>
    </xf>
    <xf numFmtId="9" fontId="4" fillId="4" borderId="3" xfId="3" applyFont="1" applyFill="1" applyBorder="1" applyProtection="1">
      <protection locked="0"/>
    </xf>
    <xf numFmtId="0" fontId="17" fillId="4" borderId="3" xfId="5" quotePrefix="1" applyFont="1" applyFill="1" applyBorder="1" applyAlignment="1" applyProtection="1">
      <alignment horizontal="justify" vertical="center" wrapText="1"/>
      <protection locked="0"/>
    </xf>
    <xf numFmtId="9" fontId="18" fillId="4" borderId="3" xfId="5" quotePrefix="1" applyNumberFormat="1" applyFont="1" applyFill="1" applyBorder="1" applyAlignment="1">
      <alignment horizontal="center" vertical="center" wrapText="1"/>
    </xf>
    <xf numFmtId="9" fontId="18" fillId="4" borderId="4" xfId="5" quotePrefix="1" applyNumberFormat="1" applyFont="1" applyFill="1" applyBorder="1" applyAlignment="1">
      <alignment horizontal="center" vertical="center" wrapText="1"/>
    </xf>
    <xf numFmtId="0" fontId="11" fillId="0" borderId="2" xfId="6" applyFont="1" applyBorder="1" applyAlignment="1">
      <alignment horizontal="center" vertical="center" wrapText="1"/>
    </xf>
    <xf numFmtId="49" fontId="17" fillId="4" borderId="2" xfId="5" applyNumberFormat="1" applyFont="1" applyFill="1" applyBorder="1" applyAlignment="1">
      <alignment horizontal="center" vertical="center" wrapText="1"/>
    </xf>
    <xf numFmtId="165" fontId="21" fillId="0" borderId="2" xfId="1" applyNumberFormat="1" applyFont="1" applyFill="1" applyBorder="1" applyAlignment="1" applyProtection="1">
      <alignment horizontal="center" vertical="center" wrapText="1"/>
    </xf>
    <xf numFmtId="0" fontId="17" fillId="0" borderId="2" xfId="5" applyFont="1" applyBorder="1" applyAlignment="1" applyProtection="1">
      <alignment vertical="center" wrapText="1"/>
      <protection locked="0"/>
    </xf>
    <xf numFmtId="9" fontId="20" fillId="4" borderId="2" xfId="3" applyFont="1" applyFill="1" applyBorder="1" applyAlignment="1">
      <alignment horizontal="center" vertical="center"/>
    </xf>
    <xf numFmtId="0" fontId="4" fillId="0" borderId="2" xfId="5" applyFont="1" applyBorder="1" applyProtection="1">
      <protection locked="0"/>
    </xf>
    <xf numFmtId="49" fontId="11" fillId="0" borderId="0" xfId="5" applyNumberFormat="1" applyFont="1" applyAlignment="1">
      <alignment vertical="center" wrapText="1"/>
    </xf>
    <xf numFmtId="0" fontId="17" fillId="0" borderId="0" xfId="5" applyFont="1" applyAlignment="1" applyProtection="1">
      <alignment vertical="center" wrapText="1"/>
      <protection locked="0"/>
    </xf>
    <xf numFmtId="9" fontId="18" fillId="0" borderId="0" xfId="3" applyFont="1" applyBorder="1" applyAlignment="1" applyProtection="1">
      <alignment horizontal="center" vertical="center"/>
      <protection locked="0"/>
    </xf>
    <xf numFmtId="9" fontId="18" fillId="0" borderId="0" xfId="5" applyNumberFormat="1" applyFont="1" applyAlignment="1" applyProtection="1">
      <alignment horizontal="center" vertical="center"/>
      <protection locked="0"/>
    </xf>
    <xf numFmtId="9" fontId="20" fillId="0" borderId="0" xfId="3" applyFont="1" applyBorder="1" applyAlignment="1">
      <alignment vertical="center"/>
    </xf>
    <xf numFmtId="0" fontId="18" fillId="0" borderId="0" xfId="5" quotePrefix="1" applyFont="1" applyAlignment="1">
      <alignment horizontal="justify" vertical="center" wrapText="1"/>
    </xf>
    <xf numFmtId="0" fontId="4" fillId="0" borderId="0" xfId="5" applyFont="1" applyAlignment="1" applyProtection="1">
      <alignment horizontal="center" vertical="center"/>
      <protection locked="0"/>
    </xf>
    <xf numFmtId="0" fontId="4" fillId="0" borderId="0" xfId="5" applyFont="1" applyAlignment="1" applyProtection="1">
      <alignment horizontal="justify" vertical="center"/>
      <protection locked="0"/>
    </xf>
    <xf numFmtId="0" fontId="24" fillId="6" borderId="2" xfId="5" applyFont="1" applyFill="1" applyBorder="1" applyAlignment="1">
      <alignment horizontal="center" vertical="center"/>
    </xf>
    <xf numFmtId="0" fontId="25" fillId="12" borderId="2" xfId="5" applyFont="1" applyFill="1" applyBorder="1" applyAlignment="1">
      <alignment horizontal="center" vertical="center" wrapText="1"/>
    </xf>
    <xf numFmtId="0" fontId="25" fillId="12" borderId="2" xfId="5" applyFont="1" applyFill="1" applyBorder="1" applyAlignment="1">
      <alignment horizontal="center" vertical="center" wrapText="1"/>
    </xf>
    <xf numFmtId="0" fontId="26" fillId="0" borderId="2" xfId="5" applyFont="1" applyBorder="1" applyAlignment="1" applyProtection="1">
      <alignment horizontal="center" vertical="center" wrapText="1"/>
      <protection locked="0"/>
    </xf>
    <xf numFmtId="0" fontId="26" fillId="0" borderId="2" xfId="5" applyFont="1" applyBorder="1" applyAlignment="1" applyProtection="1">
      <alignment horizontal="center" vertical="center" wrapText="1"/>
      <protection locked="0"/>
    </xf>
    <xf numFmtId="0" fontId="26" fillId="0" borderId="2" xfId="5" applyFont="1" applyBorder="1" applyAlignment="1" applyProtection="1">
      <alignment vertical="center" wrapText="1"/>
      <protection locked="0"/>
    </xf>
    <xf numFmtId="0" fontId="26" fillId="0" borderId="0" xfId="5" applyFont="1" applyAlignment="1" applyProtection="1">
      <alignment horizontal="center" vertical="center" wrapText="1"/>
      <protection locked="0"/>
    </xf>
    <xf numFmtId="0" fontId="5" fillId="0" borderId="0" xfId="5" applyFont="1" applyAlignment="1" applyProtection="1">
      <alignment horizontal="center" wrapText="1"/>
      <protection locked="0"/>
    </xf>
    <xf numFmtId="0" fontId="5" fillId="0" borderId="0" xfId="5" applyFont="1" applyAlignment="1" applyProtection="1">
      <alignment horizontal="justify" vertical="center" wrapText="1"/>
      <protection locked="0"/>
    </xf>
    <xf numFmtId="0" fontId="6" fillId="0" borderId="0" xfId="5" applyFont="1" applyAlignment="1" applyProtection="1">
      <alignment horizontal="center" wrapText="1"/>
      <protection locked="0"/>
    </xf>
    <xf numFmtId="0" fontId="6" fillId="0" borderId="0" xfId="5" applyFont="1" applyAlignment="1" applyProtection="1">
      <alignment horizontal="justify" vertical="center" wrapText="1"/>
      <protection locked="0"/>
    </xf>
    <xf numFmtId="0" fontId="7" fillId="0" borderId="0" xfId="5" applyFont="1" applyAlignment="1" applyProtection="1">
      <alignment horizontal="center" wrapText="1"/>
      <protection locked="0"/>
    </xf>
    <xf numFmtId="0" fontId="7" fillId="0" borderId="0" xfId="5" applyFont="1" applyAlignment="1" applyProtection="1">
      <alignment horizontal="justify" vertical="center" wrapText="1"/>
      <protection locked="0"/>
    </xf>
    <xf numFmtId="0" fontId="8" fillId="5" borderId="2" xfId="5" applyFont="1" applyFill="1" applyBorder="1" applyAlignment="1" applyProtection="1">
      <alignment horizontal="left" vertical="center" wrapText="1"/>
      <protection locked="0"/>
    </xf>
    <xf numFmtId="0" fontId="8" fillId="0" borderId="10" xfId="5" applyFont="1" applyBorder="1" applyAlignment="1" applyProtection="1">
      <alignment horizontal="left" vertical="center"/>
      <protection locked="0"/>
    </xf>
    <xf numFmtId="0" fontId="8" fillId="0" borderId="3" xfId="5" applyFont="1" applyBorder="1" applyAlignment="1" applyProtection="1">
      <alignment horizontal="left" vertical="center"/>
      <protection locked="0"/>
    </xf>
    <xf numFmtId="0" fontId="8" fillId="0" borderId="4" xfId="5" applyFont="1" applyBorder="1" applyAlignment="1" applyProtection="1">
      <alignment horizontal="left" vertical="center"/>
      <protection locked="0"/>
    </xf>
    <xf numFmtId="9" fontId="9" fillId="6" borderId="2" xfId="5" applyNumberFormat="1" applyFont="1" applyFill="1" applyBorder="1" applyAlignment="1" applyProtection="1">
      <alignment horizontal="center" vertical="center" wrapText="1"/>
      <protection locked="0"/>
    </xf>
    <xf numFmtId="9" fontId="10" fillId="4" borderId="2" xfId="5" applyNumberFormat="1" applyFont="1" applyFill="1" applyBorder="1" applyAlignment="1" applyProtection="1">
      <alignment horizontal="center" vertical="center"/>
      <protection locked="0"/>
    </xf>
    <xf numFmtId="0" fontId="8" fillId="4" borderId="2" xfId="5" applyFont="1" applyFill="1" applyBorder="1" applyAlignment="1" applyProtection="1">
      <alignment vertical="center"/>
      <protection locked="0"/>
    </xf>
    <xf numFmtId="0" fontId="14" fillId="4" borderId="10" xfId="5" applyFont="1" applyFill="1" applyBorder="1" applyAlignment="1" applyProtection="1">
      <alignment horizontal="left" vertical="center"/>
      <protection locked="0"/>
    </xf>
    <xf numFmtId="0" fontId="14" fillId="4" borderId="3" xfId="5" applyFont="1" applyFill="1" applyBorder="1" applyAlignment="1" applyProtection="1">
      <alignment horizontal="left" vertical="center"/>
      <protection locked="0"/>
    </xf>
    <xf numFmtId="0" fontId="14" fillId="4" borderId="4" xfId="5" applyFont="1" applyFill="1" applyBorder="1" applyAlignment="1" applyProtection="1">
      <alignment horizontal="left" vertical="center"/>
      <protection locked="0"/>
    </xf>
    <xf numFmtId="0" fontId="8" fillId="5" borderId="2" xfId="4" applyFont="1" applyFill="1" applyBorder="1" applyAlignment="1" applyProtection="1">
      <alignment horizontal="left" vertical="center" wrapText="1"/>
      <protection locked="0"/>
    </xf>
    <xf numFmtId="0" fontId="12" fillId="6" borderId="5" xfId="5" applyFont="1" applyFill="1" applyBorder="1" applyAlignment="1" applyProtection="1">
      <alignment horizontal="center" vertical="center"/>
      <protection locked="0"/>
    </xf>
    <xf numFmtId="0" fontId="12" fillId="6" borderId="6" xfId="5" applyFont="1" applyFill="1" applyBorder="1" applyAlignment="1" applyProtection="1">
      <alignment horizontal="center" vertical="center"/>
      <protection locked="0"/>
    </xf>
    <xf numFmtId="0" fontId="12" fillId="6" borderId="7" xfId="5" applyFont="1" applyFill="1" applyBorder="1" applyAlignment="1" applyProtection="1">
      <alignment horizontal="center" vertical="center"/>
      <protection locked="0"/>
    </xf>
    <xf numFmtId="0" fontId="12" fillId="6" borderId="8" xfId="5" applyFont="1" applyFill="1" applyBorder="1" applyAlignment="1" applyProtection="1">
      <alignment horizontal="center" vertical="center"/>
      <protection locked="0"/>
    </xf>
    <xf numFmtId="0" fontId="3" fillId="0" borderId="0" xfId="5" applyProtection="1">
      <protection locked="0"/>
    </xf>
    <xf numFmtId="0" fontId="13" fillId="5" borderId="2" xfId="5" applyFont="1" applyFill="1" applyBorder="1" applyAlignment="1" applyProtection="1">
      <alignment horizontal="center" vertical="center"/>
      <protection locked="0"/>
    </xf>
    <xf numFmtId="0" fontId="14" fillId="5" borderId="2" xfId="5" applyFont="1" applyFill="1" applyBorder="1" applyAlignment="1" applyProtection="1">
      <alignment horizontal="center" vertical="center"/>
      <protection locked="0"/>
    </xf>
    <xf numFmtId="0" fontId="13" fillId="4" borderId="2" xfId="5" applyFont="1" applyFill="1" applyBorder="1" applyAlignment="1">
      <alignment horizontal="center" vertical="center" wrapText="1"/>
    </xf>
    <xf numFmtId="0" fontId="13" fillId="5" borderId="9" xfId="5" applyFont="1" applyFill="1" applyBorder="1" applyAlignment="1" applyProtection="1">
      <alignment horizontal="center" vertical="center"/>
      <protection locked="0"/>
    </xf>
    <xf numFmtId="0" fontId="13" fillId="5" borderId="10" xfId="5" applyFont="1" applyFill="1" applyBorder="1" applyAlignment="1" applyProtection="1">
      <alignment horizontal="center" vertical="center" wrapText="1"/>
      <protection locked="0"/>
    </xf>
    <xf numFmtId="0" fontId="13" fillId="5" borderId="3" xfId="5" applyFont="1" applyFill="1" applyBorder="1" applyAlignment="1" applyProtection="1">
      <alignment horizontal="center" vertical="center"/>
      <protection locked="0"/>
    </xf>
    <xf numFmtId="0" fontId="13" fillId="5" borderId="9" xfId="5" applyFont="1" applyFill="1" applyBorder="1" applyAlignment="1" applyProtection="1">
      <alignment horizontal="center" vertical="center" wrapText="1"/>
      <protection locked="0"/>
    </xf>
    <xf numFmtId="0" fontId="13" fillId="5" borderId="2" xfId="5" applyFont="1" applyFill="1" applyBorder="1" applyAlignment="1" applyProtection="1">
      <alignment horizontal="center" vertical="center" wrapText="1"/>
      <protection locked="0"/>
    </xf>
    <xf numFmtId="0" fontId="13" fillId="11" borderId="9" xfId="5" applyFont="1" applyFill="1" applyBorder="1" applyAlignment="1" applyProtection="1">
      <alignment horizontal="center" vertical="center" wrapText="1"/>
      <protection locked="0"/>
    </xf>
    <xf numFmtId="0" fontId="13" fillId="11" borderId="2" xfId="5" applyFont="1" applyFill="1" applyBorder="1" applyAlignment="1" applyProtection="1">
      <alignment horizontal="center" vertical="center" wrapText="1"/>
      <protection locked="0"/>
    </xf>
    <xf numFmtId="0" fontId="13" fillId="5" borderId="8" xfId="5" applyFont="1" applyFill="1" applyBorder="1" applyAlignment="1" applyProtection="1">
      <alignment horizontal="center" vertical="center"/>
      <protection locked="0"/>
    </xf>
    <xf numFmtId="0" fontId="16" fillId="5" borderId="2" xfId="5" applyFont="1" applyFill="1" applyBorder="1" applyAlignment="1" applyProtection="1">
      <alignment horizontal="center" vertical="center" wrapText="1"/>
      <protection locked="0"/>
    </xf>
    <xf numFmtId="0" fontId="13" fillId="5" borderId="8" xfId="5" applyFont="1" applyFill="1" applyBorder="1" applyAlignment="1" applyProtection="1">
      <alignment horizontal="center" vertical="center" wrapText="1"/>
      <protection locked="0"/>
    </xf>
    <xf numFmtId="0" fontId="13" fillId="11" borderId="11" xfId="5" applyFont="1" applyFill="1" applyBorder="1" applyAlignment="1" applyProtection="1">
      <alignment horizontal="center" vertical="center" wrapText="1"/>
      <protection locked="0"/>
    </xf>
    <xf numFmtId="0" fontId="21" fillId="4" borderId="9" xfId="5" applyFont="1" applyFill="1" applyBorder="1" applyAlignment="1">
      <alignment horizontal="center" vertical="center" wrapText="1"/>
    </xf>
    <xf numFmtId="0" fontId="18" fillId="0" borderId="9" xfId="5" applyFont="1" applyBorder="1" applyAlignment="1">
      <alignment horizontal="center" vertical="center" wrapText="1"/>
    </xf>
    <xf numFmtId="165" fontId="22" fillId="0" borderId="4" xfId="5" applyNumberFormat="1" applyFont="1" applyBorder="1" applyAlignment="1">
      <alignment horizontal="justify" vertical="center" wrapText="1"/>
    </xf>
    <xf numFmtId="9" fontId="17" fillId="0" borderId="2" xfId="5" applyNumberFormat="1" applyFont="1" applyBorder="1" applyAlignment="1">
      <alignment horizontal="center" vertical="center" wrapText="1"/>
    </xf>
    <xf numFmtId="165" fontId="22" fillId="0" borderId="2" xfId="5" applyNumberFormat="1" applyFont="1" applyBorder="1" applyAlignment="1">
      <alignment horizontal="justify" vertical="center" wrapText="1"/>
    </xf>
    <xf numFmtId="165" fontId="18" fillId="4" borderId="2" xfId="1" applyNumberFormat="1" applyFont="1" applyFill="1" applyBorder="1" applyAlignment="1" applyProtection="1">
      <alignment horizontal="center" vertical="center" wrapText="1"/>
    </xf>
    <xf numFmtId="0" fontId="19" fillId="0" borderId="2" xfId="5" applyFont="1" applyBorder="1" applyAlignment="1" applyProtection="1">
      <alignment horizontal="center" vertical="center" wrapText="1"/>
      <protection locked="0"/>
    </xf>
    <xf numFmtId="0" fontId="18" fillId="0" borderId="2" xfId="5" applyFont="1" applyBorder="1" applyAlignment="1" applyProtection="1">
      <alignment vertical="center" wrapText="1"/>
      <protection locked="0"/>
    </xf>
    <xf numFmtId="9" fontId="18" fillId="0" borderId="2" xfId="5" applyNumberFormat="1" applyFont="1" applyBorder="1" applyAlignment="1">
      <alignment horizontal="center" vertical="center"/>
    </xf>
    <xf numFmtId="165" fontId="18" fillId="0" borderId="2" xfId="5" quotePrefix="1" applyNumberFormat="1" applyFont="1" applyBorder="1" applyAlignment="1">
      <alignment horizontal="justify" vertical="center" wrapText="1"/>
    </xf>
    <xf numFmtId="0" fontId="3" fillId="0" borderId="2" xfId="5" applyBorder="1" applyAlignment="1" applyProtection="1">
      <alignment horizontal="center" vertical="center"/>
      <protection locked="0"/>
    </xf>
    <xf numFmtId="0" fontId="21" fillId="4" borderId="11" xfId="5" applyFont="1" applyFill="1" applyBorder="1" applyAlignment="1">
      <alignment horizontal="center" vertical="center" wrapText="1"/>
    </xf>
    <xf numFmtId="0" fontId="18" fillId="0" borderId="11" xfId="5" applyFont="1" applyBorder="1" applyAlignment="1">
      <alignment horizontal="center" vertical="center" wrapText="1"/>
    </xf>
    <xf numFmtId="165" fontId="18" fillId="0" borderId="2" xfId="5" quotePrefix="1" applyNumberFormat="1" applyFont="1" applyBorder="1" applyAlignment="1" applyProtection="1">
      <alignment horizontal="justify" vertical="center" wrapText="1"/>
      <protection locked="0"/>
    </xf>
    <xf numFmtId="0" fontId="3" fillId="0" borderId="3" xfId="5" applyBorder="1" applyAlignment="1" applyProtection="1">
      <alignment horizontal="center" vertical="center"/>
      <protection locked="0"/>
    </xf>
    <xf numFmtId="0" fontId="4" fillId="0" borderId="3" xfId="5" applyFont="1" applyBorder="1" applyProtection="1">
      <protection locked="0"/>
    </xf>
    <xf numFmtId="165" fontId="22" fillId="0" borderId="4" xfId="5" applyNumberFormat="1" applyFont="1" applyBorder="1" applyAlignment="1">
      <alignment horizontal="justify" vertical="center" wrapText="1"/>
    </xf>
    <xf numFmtId="9" fontId="17" fillId="0" borderId="9" xfId="5" applyNumberFormat="1" applyFont="1" applyBorder="1" applyAlignment="1">
      <alignment horizontal="center" vertical="center" wrapText="1"/>
    </xf>
    <xf numFmtId="0" fontId="18" fillId="0" borderId="2" xfId="5" applyFont="1" applyBorder="1" applyAlignment="1" applyProtection="1">
      <alignment horizontal="center" vertical="center" wrapText="1"/>
      <protection locked="0"/>
    </xf>
    <xf numFmtId="9" fontId="20" fillId="0" borderId="8" xfId="3" applyFont="1" applyBorder="1" applyAlignment="1" applyProtection="1">
      <alignment horizontal="center" vertical="center"/>
    </xf>
    <xf numFmtId="9" fontId="17" fillId="0" borderId="9" xfId="5" applyNumberFormat="1" applyFont="1" applyBorder="1" applyAlignment="1">
      <alignment horizontal="center" vertical="center" wrapText="1"/>
    </xf>
    <xf numFmtId="165" fontId="18" fillId="0" borderId="2" xfId="5" applyNumberFormat="1" applyFont="1" applyBorder="1" applyAlignment="1" applyProtection="1">
      <alignment horizontal="center" vertical="center"/>
      <protection locked="0"/>
    </xf>
    <xf numFmtId="165" fontId="22" fillId="0" borderId="2" xfId="5" applyNumberFormat="1" applyFont="1" applyBorder="1" applyAlignment="1">
      <alignment horizontal="center" vertical="center" wrapText="1"/>
    </xf>
    <xf numFmtId="0" fontId="21" fillId="4" borderId="8" xfId="5" applyFont="1" applyFill="1" applyBorder="1" applyAlignment="1">
      <alignment horizontal="center" vertical="center" wrapText="1"/>
    </xf>
    <xf numFmtId="0" fontId="18" fillId="0" borderId="8" xfId="5" applyFont="1" applyBorder="1" applyAlignment="1">
      <alignment horizontal="center" vertical="center" wrapText="1"/>
    </xf>
    <xf numFmtId="9" fontId="17" fillId="0" borderId="8" xfId="5" applyNumberFormat="1" applyFont="1" applyBorder="1" applyAlignment="1">
      <alignment horizontal="center" vertical="center" wrapText="1"/>
    </xf>
    <xf numFmtId="0" fontId="18" fillId="0" borderId="2" xfId="5" quotePrefix="1" applyFont="1" applyBorder="1" applyAlignment="1" applyProtection="1">
      <alignment horizontal="justify" vertical="center" wrapText="1"/>
      <protection locked="0"/>
    </xf>
    <xf numFmtId="0" fontId="25" fillId="12" borderId="5" xfId="5" applyFont="1" applyFill="1" applyBorder="1" applyAlignment="1" applyProtection="1">
      <alignment horizontal="center" vertical="center" wrapText="1"/>
      <protection locked="0"/>
    </xf>
    <xf numFmtId="0" fontId="25" fillId="12" borderId="6" xfId="5" applyFont="1" applyFill="1" applyBorder="1" applyAlignment="1" applyProtection="1">
      <alignment horizontal="center" vertical="center" wrapText="1"/>
      <protection locked="0"/>
    </xf>
    <xf numFmtId="0" fontId="25" fillId="12" borderId="3" xfId="5" applyFont="1" applyFill="1" applyBorder="1" applyAlignment="1" applyProtection="1">
      <alignment horizontal="center" vertical="center" wrapText="1"/>
      <protection locked="0"/>
    </xf>
    <xf numFmtId="49" fontId="11" fillId="4" borderId="9" xfId="5" applyNumberFormat="1" applyFont="1" applyFill="1" applyBorder="1" applyAlignment="1">
      <alignment horizontal="center" vertical="center" wrapText="1"/>
    </xf>
    <xf numFmtId="0" fontId="17" fillId="0" borderId="2" xfId="5" applyFont="1" applyBorder="1" applyAlignment="1">
      <alignment horizontal="center" vertical="center" wrapText="1"/>
    </xf>
    <xf numFmtId="0" fontId="17" fillId="0" borderId="2" xfId="5" applyFont="1" applyBorder="1" applyAlignment="1">
      <alignment horizontal="justify" vertical="center" wrapText="1"/>
    </xf>
    <xf numFmtId="165" fontId="18" fillId="4" borderId="9" xfId="1" applyNumberFormat="1" applyFont="1" applyFill="1" applyBorder="1" applyAlignment="1" applyProtection="1">
      <alignment horizontal="center" vertical="center" wrapText="1"/>
    </xf>
    <xf numFmtId="165" fontId="22" fillId="0" borderId="2" xfId="5" applyNumberFormat="1" applyFont="1" applyBorder="1" applyAlignment="1">
      <alignment horizontal="center" vertical="center" wrapText="1"/>
    </xf>
    <xf numFmtId="9" fontId="18" fillId="0" borderId="9" xfId="5" applyNumberFormat="1" applyFont="1" applyBorder="1" applyAlignment="1">
      <alignment horizontal="center" vertical="center"/>
    </xf>
    <xf numFmtId="49" fontId="11" fillId="4" borderId="8" xfId="5" applyNumberFormat="1" applyFont="1" applyFill="1" applyBorder="1" applyAlignment="1">
      <alignment horizontal="center" vertical="center" wrapText="1"/>
    </xf>
    <xf numFmtId="0" fontId="17" fillId="0" borderId="2" xfId="5" applyFont="1" applyBorder="1" applyAlignment="1">
      <alignment horizontal="justify" vertical="center" wrapText="1"/>
    </xf>
    <xf numFmtId="165" fontId="18" fillId="4" borderId="8" xfId="1" applyNumberFormat="1" applyFont="1" applyFill="1" applyBorder="1" applyAlignment="1" applyProtection="1">
      <alignment horizontal="center" vertical="center" wrapText="1"/>
    </xf>
    <xf numFmtId="49" fontId="11" fillId="4" borderId="5" xfId="5" applyNumberFormat="1" applyFont="1" applyFill="1" applyBorder="1" applyAlignment="1">
      <alignment horizontal="center" vertical="center" wrapText="1"/>
    </xf>
    <xf numFmtId="0" fontId="17" fillId="0" borderId="3" xfId="5" applyFont="1" applyBorder="1" applyAlignment="1">
      <alignment horizontal="center" vertical="center" wrapText="1"/>
    </xf>
    <xf numFmtId="0" fontId="17" fillId="0" borderId="3" xfId="5" applyFont="1" applyBorder="1" applyAlignment="1">
      <alignment horizontal="justify" vertical="center" wrapText="1"/>
    </xf>
    <xf numFmtId="9" fontId="17" fillId="0" borderId="3" xfId="5" applyNumberFormat="1" applyFont="1" applyBorder="1" applyAlignment="1">
      <alignment horizontal="center" vertical="center" wrapText="1"/>
    </xf>
    <xf numFmtId="9" fontId="22" fillId="0" borderId="3" xfId="3" applyFont="1" applyFill="1" applyBorder="1" applyAlignment="1">
      <alignment horizontal="center" vertical="center" wrapText="1"/>
    </xf>
    <xf numFmtId="165" fontId="18" fillId="4" borderId="6" xfId="1" applyNumberFormat="1" applyFont="1" applyFill="1" applyBorder="1" applyAlignment="1" applyProtection="1">
      <alignment horizontal="center" vertical="center" wrapText="1"/>
    </xf>
    <xf numFmtId="165" fontId="22" fillId="0" borderId="3" xfId="5" applyNumberFormat="1" applyFont="1" applyBorder="1" applyAlignment="1">
      <alignment horizontal="center" vertical="center" wrapText="1"/>
    </xf>
    <xf numFmtId="0" fontId="18" fillId="0" borderId="6" xfId="5" applyFont="1" applyBorder="1" applyAlignment="1" applyProtection="1">
      <alignment horizontal="center" vertical="center" wrapText="1"/>
      <protection locked="0"/>
    </xf>
    <xf numFmtId="9" fontId="17" fillId="0" borderId="3" xfId="3" applyFont="1" applyFill="1" applyBorder="1" applyAlignment="1" applyProtection="1">
      <alignment horizontal="center" vertical="center" wrapText="1"/>
    </xf>
    <xf numFmtId="9" fontId="18" fillId="0" borderId="13" xfId="5" applyNumberFormat="1" applyFont="1" applyBorder="1" applyAlignment="1">
      <alignment horizontal="center" vertical="center"/>
    </xf>
    <xf numFmtId="9" fontId="18" fillId="0" borderId="3" xfId="5" applyNumberFormat="1" applyFont="1" applyBorder="1" applyAlignment="1">
      <alignment horizontal="center" vertical="center"/>
    </xf>
    <xf numFmtId="9" fontId="20" fillId="0" borderId="6" xfId="3" applyFont="1" applyBorder="1" applyAlignment="1" applyProtection="1">
      <alignment vertical="center"/>
    </xf>
    <xf numFmtId="0" fontId="18" fillId="0" borderId="3" xfId="5" quotePrefix="1" applyFont="1" applyBorder="1" applyAlignment="1">
      <alignment horizontal="justify" vertical="center" wrapText="1"/>
    </xf>
    <xf numFmtId="0" fontId="18" fillId="0" borderId="4" xfId="5" applyFont="1" applyBorder="1" applyAlignment="1" applyProtection="1">
      <alignment horizontal="center" vertical="center" wrapText="1"/>
      <protection locked="0"/>
    </xf>
    <xf numFmtId="0" fontId="11" fillId="12" borderId="10" xfId="5" applyFont="1" applyFill="1" applyBorder="1" applyAlignment="1" applyProtection="1">
      <alignment horizontal="center" vertical="center" wrapText="1"/>
      <protection locked="0"/>
    </xf>
    <xf numFmtId="0" fontId="11" fillId="12" borderId="3" xfId="5" applyFont="1" applyFill="1" applyBorder="1" applyAlignment="1" applyProtection="1">
      <alignment horizontal="center" vertical="center" wrapText="1"/>
      <protection locked="0"/>
    </xf>
    <xf numFmtId="0" fontId="11" fillId="12" borderId="4" xfId="5" applyFont="1" applyFill="1" applyBorder="1" applyAlignment="1" applyProtection="1">
      <alignment horizontal="center" vertical="center" wrapText="1"/>
      <protection locked="0"/>
    </xf>
    <xf numFmtId="49" fontId="21" fillId="4" borderId="2" xfId="5" applyNumberFormat="1" applyFont="1" applyFill="1" applyBorder="1" applyAlignment="1">
      <alignment horizontal="center" vertical="center" wrapText="1"/>
    </xf>
    <xf numFmtId="0" fontId="18" fillId="0" borderId="9" xfId="5" applyFont="1" applyBorder="1" applyAlignment="1">
      <alignment vertical="center" wrapText="1"/>
    </xf>
    <xf numFmtId="165" fontId="18" fillId="4" borderId="2" xfId="1" applyNumberFormat="1" applyFont="1" applyFill="1" applyBorder="1" applyAlignment="1" applyProtection="1">
      <alignment horizontal="center" vertical="center" wrapText="1"/>
    </xf>
    <xf numFmtId="0" fontId="17" fillId="0" borderId="9" xfId="5" applyFont="1" applyBorder="1" applyAlignment="1">
      <alignment horizontal="center" vertical="center" wrapText="1"/>
    </xf>
    <xf numFmtId="0" fontId="22" fillId="0" borderId="9" xfId="5" applyFont="1" applyBorder="1" applyAlignment="1">
      <alignment horizontal="center" vertical="center" wrapText="1"/>
    </xf>
    <xf numFmtId="0" fontId="18" fillId="0" borderId="2" xfId="5" applyFont="1" applyBorder="1" applyProtection="1">
      <protection locked="0"/>
    </xf>
    <xf numFmtId="9" fontId="17" fillId="0" borderId="2" xfId="3" applyFont="1" applyFill="1" applyBorder="1" applyAlignment="1" applyProtection="1">
      <alignment horizontal="center" vertical="center" wrapText="1"/>
      <protection locked="0"/>
    </xf>
    <xf numFmtId="49" fontId="11" fillId="4" borderId="11" xfId="5" applyNumberFormat="1" applyFont="1" applyFill="1" applyBorder="1" applyAlignment="1">
      <alignment horizontal="center" vertical="center" wrapText="1"/>
    </xf>
    <xf numFmtId="0" fontId="18" fillId="0" borderId="11" xfId="5" applyFont="1" applyBorder="1" applyAlignment="1" applyProtection="1">
      <alignment horizontal="center" vertical="center" wrapText="1"/>
      <protection locked="0"/>
    </xf>
    <xf numFmtId="0" fontId="22" fillId="0" borderId="11" xfId="5" applyFont="1" applyBorder="1" applyAlignment="1">
      <alignment horizontal="center" vertical="center" wrapText="1"/>
    </xf>
    <xf numFmtId="9" fontId="17" fillId="0" borderId="11" xfId="5" applyNumberFormat="1" applyFont="1" applyBorder="1" applyAlignment="1">
      <alignment horizontal="center" vertical="center" wrapText="1"/>
    </xf>
    <xf numFmtId="0" fontId="22" fillId="0" borderId="8" xfId="5" applyFont="1" applyBorder="1" applyAlignment="1">
      <alignment horizontal="center" vertical="center" wrapText="1"/>
    </xf>
    <xf numFmtId="0" fontId="18" fillId="0" borderId="2" xfId="5" applyFont="1" applyBorder="1" applyAlignment="1" applyProtection="1">
      <alignment wrapText="1"/>
      <protection locked="0"/>
    </xf>
    <xf numFmtId="9" fontId="18" fillId="0" borderId="2" xfId="5" quotePrefix="1" applyNumberFormat="1" applyFont="1" applyBorder="1" applyAlignment="1">
      <alignment horizontal="justify" vertical="center" wrapText="1"/>
    </xf>
    <xf numFmtId="0" fontId="22" fillId="0" borderId="2" xfId="5" applyFont="1" applyBorder="1" applyAlignment="1">
      <alignment horizontal="justify" vertical="center" wrapText="1"/>
    </xf>
    <xf numFmtId="165" fontId="32" fillId="0" borderId="2" xfId="1" applyNumberFormat="1" applyFont="1" applyFill="1" applyBorder="1" applyAlignment="1" applyProtection="1">
      <alignment horizontal="center" vertical="center" wrapText="1"/>
    </xf>
    <xf numFmtId="49" fontId="11" fillId="0" borderId="2" xfId="5" applyNumberFormat="1" applyFont="1" applyBorder="1" applyAlignment="1">
      <alignment horizontal="center" vertical="center" wrapText="1"/>
    </xf>
    <xf numFmtId="9" fontId="18" fillId="0" borderId="9" xfId="3" applyFont="1" applyFill="1" applyBorder="1" applyAlignment="1" applyProtection="1">
      <alignment horizontal="center" vertical="center" wrapText="1"/>
    </xf>
    <xf numFmtId="165" fontId="18" fillId="0" borderId="2" xfId="1" applyNumberFormat="1" applyFont="1" applyFill="1" applyBorder="1" applyAlignment="1">
      <alignment horizontal="center" vertical="center" wrapText="1"/>
    </xf>
    <xf numFmtId="9" fontId="17" fillId="0" borderId="9" xfId="3" applyFont="1" applyFill="1" applyBorder="1" applyAlignment="1">
      <alignment vertical="center"/>
    </xf>
    <xf numFmtId="9" fontId="18" fillId="0" borderId="8" xfId="3" applyFont="1" applyFill="1" applyBorder="1" applyAlignment="1" applyProtection="1">
      <alignment horizontal="center" vertical="center" wrapText="1"/>
    </xf>
    <xf numFmtId="9" fontId="17" fillId="0" borderId="2" xfId="3" applyFont="1" applyFill="1" applyBorder="1" applyAlignment="1">
      <alignment vertical="center"/>
    </xf>
    <xf numFmtId="49" fontId="11" fillId="0" borderId="0" xfId="5" applyNumberFormat="1" applyFont="1" applyAlignment="1">
      <alignment horizontal="center" vertical="center" wrapText="1"/>
    </xf>
    <xf numFmtId="0" fontId="17" fillId="0" borderId="0" xfId="5" applyFont="1" applyAlignment="1">
      <alignment horizontal="center" vertical="center" wrapText="1"/>
    </xf>
    <xf numFmtId="0" fontId="17" fillId="0" borderId="0" xfId="5" applyFont="1" applyAlignment="1">
      <alignment horizontal="justify" vertical="center" wrapText="1"/>
    </xf>
    <xf numFmtId="9" fontId="18" fillId="0" borderId="0" xfId="3" applyFont="1" applyFill="1" applyBorder="1" applyAlignment="1" applyProtection="1">
      <alignment horizontal="center" vertical="center" wrapText="1"/>
    </xf>
    <xf numFmtId="9" fontId="17" fillId="0" borderId="0" xfId="5" applyNumberFormat="1" applyFont="1" applyAlignment="1">
      <alignment horizontal="center" vertical="center" wrapText="1"/>
    </xf>
    <xf numFmtId="165" fontId="18" fillId="0" borderId="0" xfId="1" applyNumberFormat="1" applyFont="1" applyFill="1" applyBorder="1" applyAlignment="1">
      <alignment horizontal="center" vertical="center" wrapText="1"/>
    </xf>
    <xf numFmtId="165" fontId="22" fillId="0" borderId="0" xfId="5" applyNumberFormat="1" applyFont="1" applyAlignment="1">
      <alignment horizontal="center" vertical="center" wrapText="1"/>
    </xf>
    <xf numFmtId="0" fontId="18" fillId="0" borderId="0" xfId="5" applyFont="1" applyAlignment="1" applyProtection="1">
      <alignment horizontal="center"/>
      <protection locked="0"/>
    </xf>
    <xf numFmtId="0" fontId="18" fillId="0" borderId="0" xfId="5" quotePrefix="1" applyFont="1" applyAlignment="1" applyProtection="1">
      <alignment horizontal="justify" vertical="center" wrapText="1"/>
      <protection locked="0"/>
    </xf>
    <xf numFmtId="165" fontId="21" fillId="0" borderId="2" xfId="5" applyNumberFormat="1" applyFont="1" applyBorder="1" applyAlignment="1" applyProtection="1">
      <alignment horizontal="center" vertical="center" wrapText="1"/>
      <protection locked="0"/>
    </xf>
    <xf numFmtId="165" fontId="22" fillId="0" borderId="2" xfId="5" applyNumberFormat="1" applyFont="1" applyBorder="1" applyAlignment="1">
      <alignment vertical="center" wrapText="1"/>
    </xf>
    <xf numFmtId="9" fontId="11" fillId="0" borderId="9" xfId="3" applyFont="1" applyFill="1" applyBorder="1" applyAlignment="1">
      <alignment vertical="center"/>
    </xf>
    <xf numFmtId="0" fontId="11" fillId="0" borderId="2" xfId="5" applyFont="1" applyBorder="1" applyAlignment="1">
      <alignment horizontal="justify" vertical="center" wrapText="1"/>
    </xf>
    <xf numFmtId="0" fontId="17" fillId="0" borderId="8" xfId="5" applyFont="1" applyBorder="1" applyAlignment="1">
      <alignment horizontal="center" vertical="center" wrapText="1"/>
    </xf>
    <xf numFmtId="9" fontId="11" fillId="0" borderId="8" xfId="3" applyFont="1" applyFill="1" applyBorder="1" applyAlignment="1">
      <alignment vertical="center"/>
    </xf>
    <xf numFmtId="49" fontId="11" fillId="0" borderId="9" xfId="5" applyNumberFormat="1" applyFont="1" applyBorder="1" applyAlignment="1">
      <alignment horizontal="center" vertical="center" wrapText="1"/>
    </xf>
    <xf numFmtId="0" fontId="17" fillId="0" borderId="4" xfId="5" applyFont="1" applyBorder="1" applyAlignment="1">
      <alignment horizontal="justify" vertical="center" wrapText="1"/>
    </xf>
    <xf numFmtId="0" fontId="17" fillId="0" borderId="11" xfId="5" applyFont="1" applyBorder="1" applyAlignment="1">
      <alignment horizontal="center" vertical="center" wrapText="1"/>
    </xf>
    <xf numFmtId="9" fontId="11" fillId="0" borderId="0" xfId="3" applyFont="1" applyFill="1" applyBorder="1" applyAlignment="1">
      <alignment horizontal="center" vertical="center"/>
    </xf>
    <xf numFmtId="0" fontId="18" fillId="0" borderId="8" xfId="5" applyFont="1" applyBorder="1" applyAlignment="1" applyProtection="1">
      <alignment horizontal="center"/>
      <protection locked="0"/>
    </xf>
    <xf numFmtId="49" fontId="11" fillId="0" borderId="9" xfId="5" applyNumberFormat="1" applyFont="1" applyBorder="1" applyAlignment="1">
      <alignment horizontal="center" vertical="center" wrapText="1"/>
    </xf>
    <xf numFmtId="0" fontId="17" fillId="0" borderId="9" xfId="5" applyFont="1" applyBorder="1" applyAlignment="1">
      <alignment horizontal="center" vertical="center" wrapText="1"/>
    </xf>
    <xf numFmtId="168" fontId="11" fillId="0" borderId="0" xfId="5" applyNumberFormat="1" applyFont="1" applyAlignment="1">
      <alignment horizontal="center" vertical="center"/>
    </xf>
    <xf numFmtId="9" fontId="18" fillId="0" borderId="0" xfId="3" applyFont="1" applyBorder="1" applyProtection="1">
      <protection locked="0"/>
    </xf>
    <xf numFmtId="49" fontId="11" fillId="0" borderId="11" xfId="5" applyNumberFormat="1" applyFont="1" applyBorder="1" applyAlignment="1">
      <alignment horizontal="center" vertical="center" wrapText="1"/>
    </xf>
    <xf numFmtId="0" fontId="17" fillId="0" borderId="11" xfId="5" applyFont="1" applyBorder="1" applyAlignment="1">
      <alignment horizontal="center" vertical="center" wrapText="1"/>
    </xf>
    <xf numFmtId="9" fontId="18" fillId="0" borderId="11" xfId="3" applyFont="1" applyFill="1" applyBorder="1" applyAlignment="1" applyProtection="1">
      <alignment horizontal="center" vertical="center" wrapText="1"/>
    </xf>
    <xf numFmtId="165" fontId="21" fillId="0" borderId="2" xfId="5" applyNumberFormat="1" applyFont="1" applyBorder="1" applyAlignment="1">
      <alignment horizontal="center" vertical="center" wrapText="1"/>
    </xf>
    <xf numFmtId="165" fontId="22" fillId="0" borderId="12" xfId="5" applyNumberFormat="1" applyFont="1" applyBorder="1" applyAlignment="1">
      <alignment horizontal="justify" vertical="center" wrapText="1"/>
    </xf>
    <xf numFmtId="9" fontId="18" fillId="0" borderId="11" xfId="3" applyFont="1" applyFill="1" applyBorder="1" applyAlignment="1" applyProtection="1">
      <alignment horizontal="center" vertical="center" wrapText="1"/>
    </xf>
    <xf numFmtId="165" fontId="22" fillId="0" borderId="9" xfId="5" applyNumberFormat="1" applyFont="1" applyBorder="1" applyAlignment="1">
      <alignment horizontal="center" vertical="center" wrapText="1"/>
    </xf>
    <xf numFmtId="0" fontId="18" fillId="4" borderId="6" xfId="5" applyFont="1" applyFill="1" applyBorder="1" applyProtection="1">
      <protection locked="0"/>
    </xf>
    <xf numFmtId="49" fontId="11" fillId="0" borderId="8" xfId="5" applyNumberFormat="1" applyFont="1" applyBorder="1" applyAlignment="1">
      <alignment horizontal="center" vertical="center" wrapText="1"/>
    </xf>
    <xf numFmtId="165" fontId="22" fillId="0" borderId="8" xfId="5" applyNumberFormat="1" applyFont="1" applyBorder="1" applyAlignment="1">
      <alignment horizontal="center" vertical="center" wrapText="1"/>
    </xf>
    <xf numFmtId="168" fontId="11" fillId="0" borderId="6" xfId="5" applyNumberFormat="1" applyFont="1" applyBorder="1" applyAlignment="1">
      <alignment horizontal="center" vertical="center"/>
    </xf>
    <xf numFmtId="9" fontId="18" fillId="0" borderId="6" xfId="3" applyFont="1" applyBorder="1" applyProtection="1">
      <protection locked="0"/>
    </xf>
    <xf numFmtId="0" fontId="18" fillId="0" borderId="6" xfId="5" applyFont="1" applyBorder="1" applyProtection="1">
      <protection locked="0"/>
    </xf>
    <xf numFmtId="49" fontId="11" fillId="0" borderId="11" xfId="5" applyNumberFormat="1" applyFont="1" applyBorder="1" applyAlignment="1">
      <alignment horizontal="center" vertical="center" wrapText="1"/>
    </xf>
    <xf numFmtId="165" fontId="22" fillId="0" borderId="11" xfId="5" applyNumberFormat="1" applyFont="1" applyBorder="1" applyAlignment="1">
      <alignment horizontal="center" vertical="center" wrapText="1"/>
    </xf>
    <xf numFmtId="9" fontId="22" fillId="0" borderId="11" xfId="3" applyFont="1" applyFill="1" applyBorder="1" applyAlignment="1">
      <alignment horizontal="center" vertical="center" wrapText="1"/>
    </xf>
    <xf numFmtId="165" fontId="22" fillId="0" borderId="16" xfId="5" applyNumberFormat="1" applyFont="1" applyBorder="1" applyAlignment="1">
      <alignment horizontal="justify" vertical="center" wrapText="1"/>
    </xf>
    <xf numFmtId="9" fontId="17" fillId="0" borderId="11" xfId="5" applyNumberFormat="1" applyFont="1" applyBorder="1" applyAlignment="1">
      <alignment horizontal="center" vertical="center" wrapText="1"/>
    </xf>
    <xf numFmtId="165" fontId="18" fillId="0" borderId="11" xfId="1" applyNumberFormat="1" applyFont="1" applyFill="1" applyBorder="1" applyAlignment="1">
      <alignment horizontal="center" vertical="center" wrapText="1"/>
    </xf>
    <xf numFmtId="165" fontId="18" fillId="0" borderId="11" xfId="5" applyNumberFormat="1" applyFont="1" applyBorder="1" applyAlignment="1">
      <alignment horizontal="center" vertical="center" wrapText="1"/>
    </xf>
    <xf numFmtId="0" fontId="19" fillId="0" borderId="11" xfId="5" applyFont="1" applyBorder="1" applyAlignment="1" applyProtection="1">
      <alignment horizontal="center" vertical="center"/>
      <protection locked="0"/>
    </xf>
    <xf numFmtId="0" fontId="18" fillId="0" borderId="11" xfId="5" quotePrefix="1" applyFont="1" applyBorder="1" applyAlignment="1" applyProtection="1">
      <alignment horizontal="justify" vertical="center" wrapText="1"/>
      <protection locked="0"/>
    </xf>
    <xf numFmtId="9" fontId="22" fillId="0" borderId="0" xfId="3" applyFont="1" applyFill="1" applyBorder="1" applyAlignment="1">
      <alignment horizontal="center" vertical="center" wrapText="1"/>
    </xf>
    <xf numFmtId="165" fontId="22" fillId="0" borderId="0" xfId="5" applyNumberFormat="1" applyFont="1" applyAlignment="1">
      <alignment horizontal="justify" vertical="center" wrapText="1"/>
    </xf>
    <xf numFmtId="165" fontId="18" fillId="0" borderId="0" xfId="5" applyNumberFormat="1" applyFont="1" applyAlignment="1">
      <alignment horizontal="center" vertical="center" wrapText="1"/>
    </xf>
    <xf numFmtId="0" fontId="19" fillId="0" borderId="0" xfId="5" applyFont="1" applyAlignment="1" applyProtection="1">
      <alignment horizontal="center" vertical="center"/>
      <protection locked="0"/>
    </xf>
    <xf numFmtId="0" fontId="24" fillId="6" borderId="8" xfId="5" applyFont="1" applyFill="1" applyBorder="1" applyAlignment="1" applyProtection="1">
      <alignment horizontal="center" vertical="center"/>
      <protection locked="0"/>
    </xf>
    <xf numFmtId="0" fontId="25" fillId="5" borderId="2" xfId="5" applyFont="1" applyFill="1" applyBorder="1" applyAlignment="1" applyProtection="1">
      <alignment horizontal="center" vertical="center" wrapText="1"/>
      <protection locked="0"/>
    </xf>
    <xf numFmtId="0" fontId="25" fillId="5" borderId="2" xfId="5" applyFont="1" applyFill="1" applyBorder="1" applyAlignment="1" applyProtection="1">
      <alignment horizontal="center" vertical="center" wrapText="1"/>
      <protection locked="0"/>
    </xf>
    <xf numFmtId="0" fontId="13" fillId="0" borderId="2" xfId="5" applyFont="1" applyBorder="1" applyAlignment="1" applyProtection="1">
      <alignment horizontal="center" vertical="center" wrapText="1"/>
      <protection locked="0"/>
    </xf>
    <xf numFmtId="0" fontId="13" fillId="0" borderId="2" xfId="5" applyFont="1" applyBorder="1" applyAlignment="1" applyProtection="1">
      <alignment horizontal="center" vertical="center" wrapText="1"/>
      <protection locked="0"/>
    </xf>
    <xf numFmtId="0" fontId="8" fillId="4" borderId="10" xfId="5" applyFont="1" applyFill="1" applyBorder="1" applyAlignment="1">
      <alignment horizontal="left" vertical="center"/>
    </xf>
    <xf numFmtId="0" fontId="8" fillId="4" borderId="3" xfId="5" applyFont="1" applyFill="1" applyBorder="1" applyAlignment="1">
      <alignment horizontal="left" vertical="center"/>
    </xf>
    <xf numFmtId="0" fontId="8" fillId="4" borderId="4" xfId="5" applyFont="1" applyFill="1" applyBorder="1" applyAlignment="1">
      <alignment horizontal="left" vertical="center"/>
    </xf>
    <xf numFmtId="0" fontId="12" fillId="6" borderId="2" xfId="5" applyFont="1" applyFill="1" applyBorder="1" applyAlignment="1">
      <alignment horizontal="center" vertical="center"/>
    </xf>
    <xf numFmtId="0" fontId="13" fillId="15" borderId="9" xfId="5" applyFont="1" applyFill="1" applyBorder="1" applyAlignment="1">
      <alignment horizontal="center" vertical="center" wrapText="1"/>
    </xf>
    <xf numFmtId="0" fontId="13" fillId="15" borderId="2" xfId="5" applyFont="1" applyFill="1" applyBorder="1" applyAlignment="1">
      <alignment horizontal="center" vertical="center" wrapText="1"/>
    </xf>
    <xf numFmtId="0" fontId="13" fillId="15" borderId="8" xfId="5" applyFont="1" applyFill="1" applyBorder="1" applyAlignment="1">
      <alignment horizontal="center" vertical="center" wrapText="1"/>
    </xf>
    <xf numFmtId="0" fontId="13" fillId="15" borderId="11" xfId="5" applyFont="1" applyFill="1" applyBorder="1" applyAlignment="1">
      <alignment horizontal="center" vertical="center" wrapText="1"/>
    </xf>
    <xf numFmtId="0" fontId="27" fillId="4" borderId="9" xfId="5" applyFont="1" applyFill="1" applyBorder="1" applyAlignment="1">
      <alignment horizontal="center" vertical="center" wrapText="1"/>
    </xf>
    <xf numFmtId="0" fontId="17" fillId="4" borderId="9" xfId="5" quotePrefix="1" applyFont="1" applyFill="1" applyBorder="1" applyAlignment="1">
      <alignment horizontal="center" vertical="center" wrapText="1"/>
    </xf>
    <xf numFmtId="0" fontId="35" fillId="4" borderId="9" xfId="5" applyFont="1" applyFill="1" applyBorder="1" applyAlignment="1">
      <alignment horizontal="justify" vertical="center" wrapText="1"/>
    </xf>
    <xf numFmtId="9" fontId="19" fillId="4" borderId="9" xfId="5" applyNumberFormat="1" applyFont="1" applyFill="1" applyBorder="1" applyAlignment="1">
      <alignment horizontal="center" vertical="center" wrapText="1"/>
    </xf>
    <xf numFmtId="0" fontId="35" fillId="0" borderId="2" xfId="5" applyFont="1" applyBorder="1" applyAlignment="1">
      <alignment horizontal="justify" vertical="center" wrapText="1"/>
    </xf>
    <xf numFmtId="9" fontId="19" fillId="0" borderId="2" xfId="5" applyNumberFormat="1" applyFont="1" applyBorder="1" applyAlignment="1">
      <alignment horizontal="center" vertical="center" wrapText="1"/>
    </xf>
    <xf numFmtId="165" fontId="32" fillId="0" borderId="2" xfId="1" applyNumberFormat="1" applyFont="1" applyFill="1" applyBorder="1" applyAlignment="1" applyProtection="1">
      <alignment horizontal="center" vertical="center" wrapText="1"/>
      <protection locked="0"/>
    </xf>
    <xf numFmtId="0" fontId="19" fillId="0" borderId="9" xfId="5" applyFont="1" applyBorder="1" applyAlignment="1">
      <alignment horizontal="center" vertical="center" wrapText="1"/>
    </xf>
    <xf numFmtId="14" fontId="18" fillId="0" borderId="9" xfId="5" applyNumberFormat="1" applyFont="1" applyBorder="1" applyAlignment="1" applyProtection="1">
      <alignment horizontal="center" vertical="center" wrapText="1"/>
      <protection locked="0"/>
    </xf>
    <xf numFmtId="0" fontId="32" fillId="4" borderId="2" xfId="5" quotePrefix="1" applyFont="1" applyFill="1" applyBorder="1" applyAlignment="1">
      <alignment horizontal="justify" vertical="center" wrapText="1"/>
    </xf>
    <xf numFmtId="0" fontId="3" fillId="0" borderId="2" xfId="5" applyBorder="1" applyAlignment="1">
      <alignment horizontal="center" vertical="center"/>
    </xf>
    <xf numFmtId="0" fontId="27" fillId="4" borderId="11" xfId="5" applyFont="1" applyFill="1" applyBorder="1" applyAlignment="1">
      <alignment horizontal="center" vertical="center" wrapText="1"/>
    </xf>
    <xf numFmtId="0" fontId="17" fillId="4" borderId="11" xfId="5" quotePrefix="1" applyFont="1" applyFill="1" applyBorder="1" applyAlignment="1">
      <alignment horizontal="center" vertical="center" wrapText="1"/>
    </xf>
    <xf numFmtId="0" fontId="35" fillId="4" borderId="11" xfId="5" applyFont="1" applyFill="1" applyBorder="1" applyAlignment="1">
      <alignment horizontal="justify" vertical="center" wrapText="1"/>
    </xf>
    <xf numFmtId="9" fontId="19" fillId="4" borderId="11" xfId="5" applyNumberFormat="1" applyFont="1" applyFill="1" applyBorder="1" applyAlignment="1">
      <alignment horizontal="center" vertical="center" wrapText="1"/>
    </xf>
    <xf numFmtId="0" fontId="19" fillId="0" borderId="11" xfId="5" applyFont="1" applyBorder="1" applyAlignment="1">
      <alignment horizontal="center" vertical="center" wrapText="1"/>
    </xf>
    <xf numFmtId="14" fontId="18" fillId="0" borderId="11" xfId="5" applyNumberFormat="1" applyFont="1" applyBorder="1" applyAlignment="1" applyProtection="1">
      <alignment horizontal="center" vertical="center" wrapText="1"/>
      <protection locked="0"/>
    </xf>
    <xf numFmtId="0" fontId="27" fillId="4" borderId="11" xfId="5" applyFont="1" applyFill="1" applyBorder="1" applyAlignment="1">
      <alignment horizontal="center" vertical="center" wrapText="1"/>
    </xf>
    <xf numFmtId="0" fontId="17" fillId="4" borderId="11" xfId="5" quotePrefix="1" applyFont="1" applyFill="1" applyBorder="1" applyAlignment="1">
      <alignment horizontal="center" vertical="center" wrapText="1"/>
    </xf>
    <xf numFmtId="0" fontId="35" fillId="4" borderId="11" xfId="5" applyFont="1" applyFill="1" applyBorder="1" applyAlignment="1">
      <alignment horizontal="justify" vertical="center" wrapText="1"/>
    </xf>
    <xf numFmtId="9" fontId="19" fillId="4" borderId="11" xfId="5" applyNumberFormat="1" applyFont="1" applyFill="1" applyBorder="1" applyAlignment="1">
      <alignment horizontal="center" vertical="center" wrapText="1"/>
    </xf>
    <xf numFmtId="0" fontId="19" fillId="0" borderId="11" xfId="5" applyFont="1" applyBorder="1" applyAlignment="1">
      <alignment horizontal="center" vertical="center" wrapText="1"/>
    </xf>
    <xf numFmtId="14" fontId="18" fillId="0" borderId="8" xfId="5" applyNumberFormat="1" applyFont="1" applyBorder="1" applyAlignment="1" applyProtection="1">
      <alignment horizontal="center" vertical="center" wrapText="1"/>
      <protection locked="0"/>
    </xf>
    <xf numFmtId="0" fontId="11" fillId="12" borderId="2" xfId="5" applyFont="1" applyFill="1" applyBorder="1" applyAlignment="1">
      <alignment horizontal="center" vertical="center" wrapText="1"/>
    </xf>
    <xf numFmtId="0" fontId="19" fillId="4" borderId="2" xfId="7" applyFont="1" applyFill="1" applyBorder="1" applyAlignment="1" applyProtection="1">
      <alignment horizontal="center" vertical="center" wrapText="1"/>
    </xf>
    <xf numFmtId="0" fontId="32" fillId="4" borderId="9" xfId="5" applyFont="1" applyFill="1" applyBorder="1" applyAlignment="1">
      <alignment horizontal="justify" vertical="center" wrapText="1"/>
    </xf>
    <xf numFmtId="9" fontId="19" fillId="0" borderId="2" xfId="5" applyNumberFormat="1" applyFont="1" applyBorder="1" applyAlignment="1">
      <alignment horizontal="center" vertical="center" wrapText="1"/>
    </xf>
    <xf numFmtId="0" fontId="32" fillId="4" borderId="2" xfId="5" applyFont="1" applyFill="1" applyBorder="1" applyAlignment="1">
      <alignment horizontal="justify" vertical="center" wrapText="1"/>
    </xf>
    <xf numFmtId="9" fontId="19" fillId="4" borderId="2" xfId="5" applyNumberFormat="1" applyFont="1" applyFill="1" applyBorder="1" applyAlignment="1">
      <alignment horizontal="center" vertical="center" wrapText="1"/>
    </xf>
    <xf numFmtId="165" fontId="32" fillId="4" borderId="2" xfId="1" applyNumberFormat="1" applyFont="1" applyFill="1" applyBorder="1" applyAlignment="1" applyProtection="1">
      <alignment horizontal="center" vertical="center" wrapText="1"/>
    </xf>
    <xf numFmtId="49" fontId="19" fillId="4" borderId="9" xfId="5" applyNumberFormat="1" applyFont="1" applyFill="1" applyBorder="1" applyAlignment="1">
      <alignment horizontal="center" vertical="center" wrapText="1"/>
    </xf>
    <xf numFmtId="0" fontId="18" fillId="0" borderId="8" xfId="5" applyFont="1" applyBorder="1" applyAlignment="1" applyProtection="1">
      <alignment horizontal="center" vertical="center" wrapText="1"/>
      <protection locked="0"/>
    </xf>
    <xf numFmtId="169" fontId="32" fillId="4" borderId="2" xfId="5" quotePrefix="1" applyNumberFormat="1" applyFont="1" applyFill="1" applyBorder="1" applyAlignment="1">
      <alignment horizontal="justify" vertical="center" wrapText="1"/>
    </xf>
    <xf numFmtId="0" fontId="32" fillId="4" borderId="11" xfId="5" applyFont="1" applyFill="1" applyBorder="1" applyAlignment="1">
      <alignment horizontal="justify" vertical="center" wrapText="1"/>
    </xf>
    <xf numFmtId="49" fontId="19" fillId="4" borderId="11" xfId="5" applyNumberFormat="1" applyFont="1" applyFill="1" applyBorder="1" applyAlignment="1">
      <alignment horizontal="center" vertical="center" wrapText="1"/>
    </xf>
    <xf numFmtId="0" fontId="32" fillId="4" borderId="2" xfId="5" applyFont="1" applyFill="1" applyBorder="1" applyAlignment="1">
      <alignment vertical="center" wrapText="1"/>
    </xf>
    <xf numFmtId="0" fontId="32" fillId="4" borderId="8" xfId="5" applyFont="1" applyFill="1" applyBorder="1" applyAlignment="1">
      <alignment horizontal="justify" vertical="center" wrapText="1"/>
    </xf>
    <xf numFmtId="165" fontId="32" fillId="4" borderId="2" xfId="1" applyNumberFormat="1" applyFont="1" applyFill="1" applyBorder="1" applyAlignment="1">
      <alignment horizontal="center" vertical="center" wrapText="1"/>
    </xf>
    <xf numFmtId="0" fontId="32" fillId="4" borderId="9" xfId="7" applyFont="1" applyFill="1" applyBorder="1" applyAlignment="1" applyProtection="1">
      <alignment horizontal="center" vertical="center" wrapText="1"/>
    </xf>
    <xf numFmtId="0" fontId="32" fillId="4" borderId="9" xfId="5" applyFont="1" applyFill="1" applyBorder="1" applyAlignment="1">
      <alignment horizontal="center" vertical="center" wrapText="1"/>
    </xf>
    <xf numFmtId="9" fontId="19" fillId="0" borderId="9" xfId="5" applyNumberFormat="1" applyFont="1" applyBorder="1" applyAlignment="1">
      <alignment horizontal="center" vertical="center" wrapText="1"/>
    </xf>
    <xf numFmtId="0" fontId="4" fillId="0" borderId="9" xfId="5" applyFont="1" applyBorder="1" applyAlignment="1" applyProtection="1">
      <alignment wrapText="1"/>
      <protection locked="0"/>
    </xf>
    <xf numFmtId="0" fontId="32" fillId="4" borderId="8" xfId="7" applyFont="1" applyFill="1" applyBorder="1" applyAlignment="1" applyProtection="1">
      <alignment horizontal="center" vertical="center" wrapText="1"/>
    </xf>
    <xf numFmtId="0" fontId="32" fillId="4" borderId="8" xfId="5" applyFont="1" applyFill="1" applyBorder="1" applyAlignment="1">
      <alignment horizontal="center" vertical="center" wrapText="1"/>
    </xf>
    <xf numFmtId="9" fontId="19" fillId="0" borderId="8" xfId="5" applyNumberFormat="1" applyFont="1" applyBorder="1" applyAlignment="1">
      <alignment horizontal="center" vertical="center" wrapText="1"/>
    </xf>
    <xf numFmtId="49" fontId="19" fillId="4" borderId="8" xfId="5" applyNumberFormat="1" applyFont="1" applyFill="1" applyBorder="1" applyAlignment="1">
      <alignment horizontal="center" vertical="center" wrapText="1"/>
    </xf>
    <xf numFmtId="0" fontId="4" fillId="0" borderId="8" xfId="5" applyFont="1" applyBorder="1" applyAlignment="1" applyProtection="1">
      <alignment wrapText="1"/>
      <protection locked="0"/>
    </xf>
    <xf numFmtId="49" fontId="11" fillId="4" borderId="8" xfId="5" applyNumberFormat="1" applyFont="1" applyFill="1" applyBorder="1" applyAlignment="1">
      <alignment horizontal="center" vertical="center" wrapText="1"/>
    </xf>
    <xf numFmtId="0" fontId="32" fillId="4" borderId="8" xfId="7" applyFont="1" applyFill="1" applyBorder="1" applyAlignment="1" applyProtection="1">
      <alignment horizontal="center" vertical="center" wrapText="1"/>
    </xf>
    <xf numFmtId="0" fontId="32" fillId="4" borderId="8" xfId="5" applyFont="1" applyFill="1" applyBorder="1" applyAlignment="1">
      <alignment horizontal="center" vertical="center" wrapText="1"/>
    </xf>
    <xf numFmtId="9" fontId="19" fillId="0" borderId="8" xfId="5" applyNumberFormat="1" applyFont="1" applyBorder="1" applyAlignment="1">
      <alignment horizontal="center" vertical="center" wrapText="1"/>
    </xf>
    <xf numFmtId="49" fontId="19" fillId="4" borderId="8" xfId="5" applyNumberFormat="1" applyFont="1" applyFill="1" applyBorder="1" applyAlignment="1">
      <alignment horizontal="center" vertical="center" wrapText="1"/>
    </xf>
    <xf numFmtId="49" fontId="13" fillId="4" borderId="9" xfId="5" applyNumberFormat="1" applyFont="1" applyFill="1" applyBorder="1" applyAlignment="1">
      <alignment horizontal="center" vertical="center" wrapText="1"/>
    </xf>
    <xf numFmtId="0" fontId="32" fillId="4" borderId="9" xfId="5" quotePrefix="1" applyFont="1" applyFill="1" applyBorder="1" applyAlignment="1">
      <alignment horizontal="center" vertical="center" wrapText="1"/>
    </xf>
    <xf numFmtId="0" fontId="35" fillId="4" borderId="2" xfId="5" applyFont="1" applyFill="1" applyBorder="1" applyAlignment="1">
      <alignment horizontal="justify" vertical="center" wrapText="1"/>
    </xf>
    <xf numFmtId="49" fontId="13" fillId="4" borderId="11" xfId="5" applyNumberFormat="1" applyFont="1" applyFill="1" applyBorder="1" applyAlignment="1">
      <alignment horizontal="center" vertical="center" wrapText="1"/>
    </xf>
    <xf numFmtId="0" fontId="32" fillId="4" borderId="11" xfId="5" quotePrefix="1" applyFont="1" applyFill="1" applyBorder="1" applyAlignment="1">
      <alignment horizontal="center" vertical="center" wrapText="1"/>
    </xf>
    <xf numFmtId="49" fontId="13" fillId="4" borderId="8" xfId="5" applyNumberFormat="1" applyFont="1" applyFill="1" applyBorder="1" applyAlignment="1">
      <alignment horizontal="center" vertical="center" wrapText="1"/>
    </xf>
    <xf numFmtId="0" fontId="32" fillId="4" borderId="8" xfId="5" quotePrefix="1" applyFont="1" applyFill="1" applyBorder="1" applyAlignment="1">
      <alignment horizontal="center" vertical="center" wrapText="1"/>
    </xf>
    <xf numFmtId="0" fontId="35" fillId="4" borderId="8" xfId="5" applyFont="1" applyFill="1" applyBorder="1" applyAlignment="1">
      <alignment horizontal="justify" vertical="center" wrapText="1"/>
    </xf>
    <xf numFmtId="9" fontId="19" fillId="4" borderId="8" xfId="5" applyNumberFormat="1" applyFont="1" applyFill="1" applyBorder="1" applyAlignment="1">
      <alignment horizontal="center" vertical="center" wrapText="1"/>
    </xf>
    <xf numFmtId="49" fontId="13" fillId="4" borderId="8" xfId="5" applyNumberFormat="1" applyFont="1" applyFill="1" applyBorder="1" applyAlignment="1">
      <alignment horizontal="center" vertical="center" wrapText="1"/>
    </xf>
    <xf numFmtId="0" fontId="32" fillId="4" borderId="8" xfId="5" quotePrefix="1" applyFont="1" applyFill="1" applyBorder="1" applyAlignment="1">
      <alignment horizontal="center" vertical="center" wrapText="1"/>
    </xf>
    <xf numFmtId="0" fontId="35" fillId="4" borderId="8" xfId="5" applyFont="1" applyFill="1" applyBorder="1" applyAlignment="1">
      <alignment horizontal="justify" vertical="center" wrapText="1"/>
    </xf>
    <xf numFmtId="9" fontId="19" fillId="4" borderId="8" xfId="5" applyNumberFormat="1" applyFont="1" applyFill="1" applyBorder="1" applyAlignment="1">
      <alignment horizontal="center" vertical="center" wrapText="1"/>
    </xf>
    <xf numFmtId="49" fontId="27" fillId="4" borderId="9" xfId="5" applyNumberFormat="1" applyFont="1" applyFill="1" applyBorder="1" applyAlignment="1">
      <alignment horizontal="center" vertical="center" wrapText="1"/>
    </xf>
    <xf numFmtId="0" fontId="19" fillId="4" borderId="9" xfId="5" quotePrefix="1" applyFont="1" applyFill="1" applyBorder="1" applyAlignment="1">
      <alignment horizontal="center" vertical="center" wrapText="1"/>
    </xf>
    <xf numFmtId="0" fontId="18" fillId="0" borderId="11" xfId="5" applyFont="1" applyBorder="1" applyAlignment="1" applyProtection="1">
      <alignment vertical="center" wrapText="1"/>
      <protection locked="0"/>
    </xf>
    <xf numFmtId="49" fontId="27" fillId="4" borderId="11" xfId="5" applyNumberFormat="1" applyFont="1" applyFill="1" applyBorder="1" applyAlignment="1">
      <alignment horizontal="center" vertical="center" wrapText="1"/>
    </xf>
    <xf numFmtId="0" fontId="19" fillId="4" borderId="11" xfId="5" quotePrefix="1" applyFont="1" applyFill="1" applyBorder="1" applyAlignment="1">
      <alignment horizontal="center" vertical="center" wrapText="1"/>
    </xf>
    <xf numFmtId="0" fontId="18" fillId="0" borderId="8" xfId="5" applyFont="1" applyBorder="1" applyAlignment="1" applyProtection="1">
      <alignment vertical="center" wrapText="1"/>
      <protection locked="0"/>
    </xf>
    <xf numFmtId="0" fontId="36" fillId="4" borderId="2" xfId="5" applyFont="1" applyFill="1" applyBorder="1" applyAlignment="1">
      <alignment horizontal="justify" vertical="center" wrapText="1"/>
    </xf>
    <xf numFmtId="49" fontId="27" fillId="4" borderId="8" xfId="5" applyNumberFormat="1" applyFont="1" applyFill="1" applyBorder="1" applyAlignment="1">
      <alignment horizontal="center" vertical="center" wrapText="1"/>
    </xf>
    <xf numFmtId="0" fontId="19" fillId="4" borderId="8" xfId="5" quotePrefix="1" applyFont="1" applyFill="1" applyBorder="1" applyAlignment="1">
      <alignment horizontal="center" vertical="center" wrapText="1"/>
    </xf>
    <xf numFmtId="49" fontId="27" fillId="4" borderId="5" xfId="5" applyNumberFormat="1" applyFont="1" applyFill="1" applyBorder="1" applyAlignment="1">
      <alignment horizontal="center" vertical="center" wrapText="1"/>
    </xf>
    <xf numFmtId="0" fontId="19" fillId="4" borderId="6" xfId="5" quotePrefix="1" applyFont="1" applyFill="1" applyBorder="1" applyAlignment="1">
      <alignment horizontal="center" vertical="center" wrapText="1"/>
    </xf>
    <xf numFmtId="0" fontId="35" fillId="4" borderId="6" xfId="5" applyFont="1" applyFill="1" applyBorder="1" applyAlignment="1">
      <alignment horizontal="justify" vertical="center" wrapText="1"/>
    </xf>
    <xf numFmtId="9" fontId="19" fillId="4" borderId="6" xfId="5" applyNumberFormat="1" applyFont="1" applyFill="1" applyBorder="1" applyAlignment="1">
      <alignment horizontal="center" vertical="center" wrapText="1"/>
    </xf>
    <xf numFmtId="0" fontId="35" fillId="0" borderId="3" xfId="5" applyFont="1" applyBorder="1" applyAlignment="1">
      <alignment horizontal="justify" vertical="center" wrapText="1"/>
    </xf>
    <xf numFmtId="9" fontId="19" fillId="0" borderId="3" xfId="5" applyNumberFormat="1" applyFont="1" applyBorder="1" applyAlignment="1">
      <alignment horizontal="center" vertical="center" wrapText="1"/>
    </xf>
    <xf numFmtId="165" fontId="32" fillId="0" borderId="3" xfId="1" applyNumberFormat="1" applyFont="1" applyFill="1" applyBorder="1" applyAlignment="1">
      <alignment horizontal="center" vertical="center" wrapText="1"/>
    </xf>
    <xf numFmtId="49" fontId="19" fillId="4" borderId="6" xfId="5" applyNumberFormat="1" applyFont="1" applyFill="1" applyBorder="1" applyAlignment="1">
      <alignment horizontal="center" vertical="center" wrapText="1"/>
    </xf>
    <xf numFmtId="0" fontId="18" fillId="0" borderId="6" xfId="5" applyFont="1" applyBorder="1" applyAlignment="1" applyProtection="1">
      <alignment vertical="center" wrapText="1"/>
      <protection locked="0"/>
    </xf>
    <xf numFmtId="9" fontId="18" fillId="0" borderId="13" xfId="5" applyNumberFormat="1" applyFont="1" applyBorder="1" applyAlignment="1" applyProtection="1">
      <alignment horizontal="center" vertical="center"/>
      <protection locked="0"/>
    </xf>
    <xf numFmtId="9" fontId="20" fillId="0" borderId="6" xfId="3" applyFont="1" applyBorder="1" applyAlignment="1">
      <alignment horizontal="center" vertical="center"/>
    </xf>
    <xf numFmtId="0" fontId="35" fillId="4" borderId="4" xfId="5" applyFont="1" applyFill="1" applyBorder="1" applyAlignment="1">
      <alignment horizontal="justify" vertical="center" wrapText="1"/>
    </xf>
    <xf numFmtId="0" fontId="3" fillId="0" borderId="0" xfId="5" applyAlignment="1">
      <alignment horizontal="center" vertical="center"/>
    </xf>
    <xf numFmtId="49" fontId="27" fillId="5" borderId="10" xfId="5" applyNumberFormat="1" applyFont="1" applyFill="1" applyBorder="1" applyAlignment="1">
      <alignment horizontal="center" vertical="center" wrapText="1"/>
    </xf>
    <xf numFmtId="49" fontId="27" fillId="5" borderId="3" xfId="5" applyNumberFormat="1" applyFont="1" applyFill="1" applyBorder="1" applyAlignment="1">
      <alignment horizontal="center" vertical="center" wrapText="1"/>
    </xf>
    <xf numFmtId="49" fontId="27" fillId="5" borderId="4" xfId="5" applyNumberFormat="1" applyFont="1" applyFill="1" applyBorder="1" applyAlignment="1">
      <alignment horizontal="center" vertical="center" wrapText="1"/>
    </xf>
    <xf numFmtId="0" fontId="19" fillId="4" borderId="9" xfId="5" applyFont="1" applyFill="1" applyBorder="1" applyAlignment="1">
      <alignment horizontal="center" vertical="center" wrapText="1"/>
    </xf>
    <xf numFmtId="0" fontId="35" fillId="4" borderId="9" xfId="5" applyFont="1" applyFill="1" applyBorder="1" applyAlignment="1">
      <alignment horizontal="center" vertical="center" wrapText="1"/>
    </xf>
    <xf numFmtId="164" fontId="32" fillId="4" borderId="2" xfId="1" applyNumberFormat="1" applyFont="1" applyFill="1" applyBorder="1" applyAlignment="1">
      <alignment horizontal="center" vertical="center" wrapText="1"/>
    </xf>
    <xf numFmtId="14" fontId="32" fillId="4" borderId="2" xfId="1" applyNumberFormat="1" applyFont="1" applyFill="1" applyBorder="1" applyAlignment="1">
      <alignment horizontal="center" vertical="center" wrapText="1"/>
    </xf>
    <xf numFmtId="0" fontId="32" fillId="0" borderId="2" xfId="5" applyFont="1" applyBorder="1" applyAlignment="1">
      <alignment horizontal="justify" vertical="center" wrapText="1"/>
    </xf>
    <xf numFmtId="0" fontId="19" fillId="4" borderId="11" xfId="5" applyFont="1" applyFill="1" applyBorder="1" applyAlignment="1">
      <alignment horizontal="center" vertical="center" wrapText="1"/>
    </xf>
    <xf numFmtId="0" fontId="35" fillId="4" borderId="11" xfId="5" applyFont="1" applyFill="1" applyBorder="1" applyAlignment="1">
      <alignment horizontal="center" vertical="center" wrapText="1"/>
    </xf>
    <xf numFmtId="14" fontId="32" fillId="0" borderId="2" xfId="1" applyNumberFormat="1" applyFont="1" applyFill="1" applyBorder="1" applyAlignment="1">
      <alignment horizontal="center" vertical="center" wrapText="1"/>
    </xf>
    <xf numFmtId="0" fontId="19" fillId="4" borderId="8" xfId="5" applyFont="1" applyFill="1" applyBorder="1" applyAlignment="1">
      <alignment horizontal="center" vertical="center" wrapText="1"/>
    </xf>
    <xf numFmtId="0" fontId="35" fillId="4" borderId="8" xfId="5" applyFont="1" applyFill="1" applyBorder="1" applyAlignment="1">
      <alignment horizontal="center" vertical="center" wrapText="1"/>
    </xf>
    <xf numFmtId="49" fontId="27" fillId="4" borderId="8" xfId="5" applyNumberFormat="1" applyFont="1" applyFill="1" applyBorder="1" applyAlignment="1">
      <alignment horizontal="center" vertical="center" wrapText="1"/>
    </xf>
    <xf numFmtId="0" fontId="19" fillId="4" borderId="8" xfId="5" applyFont="1" applyFill="1" applyBorder="1" applyAlignment="1">
      <alignment horizontal="center" vertical="center" wrapText="1"/>
    </xf>
    <xf numFmtId="0" fontId="35" fillId="4" borderId="8" xfId="5" applyFont="1" applyFill="1" applyBorder="1" applyAlignment="1">
      <alignment horizontal="center" vertical="center" wrapText="1"/>
    </xf>
    <xf numFmtId="0" fontId="35" fillId="0" borderId="9" xfId="5" applyFont="1" applyBorder="1" applyAlignment="1">
      <alignment horizontal="center" vertical="center" wrapText="1"/>
    </xf>
    <xf numFmtId="0" fontId="35" fillId="0" borderId="9" xfId="5" applyFont="1" applyBorder="1" applyAlignment="1">
      <alignment horizontal="justify" vertical="center" wrapText="1"/>
    </xf>
    <xf numFmtId="9" fontId="35" fillId="0" borderId="9" xfId="3" applyFont="1" applyFill="1" applyBorder="1" applyAlignment="1">
      <alignment horizontal="center" vertical="center" wrapText="1"/>
    </xf>
    <xf numFmtId="0" fontId="19" fillId="0" borderId="2" xfId="5" applyFont="1" applyBorder="1" applyAlignment="1">
      <alignment horizontal="justify" vertical="center" wrapText="1"/>
    </xf>
    <xf numFmtId="165" fontId="19" fillId="0" borderId="2" xfId="1" applyNumberFormat="1" applyFont="1" applyFill="1" applyBorder="1" applyAlignment="1">
      <alignment horizontal="center" vertical="center" wrapText="1"/>
    </xf>
    <xf numFmtId="0" fontId="35" fillId="0" borderId="8" xfId="5" applyFont="1" applyBorder="1" applyAlignment="1">
      <alignment horizontal="center" vertical="center" wrapText="1"/>
    </xf>
    <xf numFmtId="0" fontId="35" fillId="0" borderId="8" xfId="5" applyFont="1" applyBorder="1" applyAlignment="1">
      <alignment horizontal="justify" vertical="center" wrapText="1"/>
    </xf>
    <xf numFmtId="9" fontId="35" fillId="0" borderId="8" xfId="3" applyFont="1" applyFill="1" applyBorder="1" applyAlignment="1">
      <alignment horizontal="center" vertical="center" wrapText="1"/>
    </xf>
    <xf numFmtId="49" fontId="27" fillId="4" borderId="15" xfId="5" applyNumberFormat="1" applyFont="1" applyFill="1" applyBorder="1" applyAlignment="1">
      <alignment horizontal="center" vertical="center" wrapText="1"/>
    </xf>
    <xf numFmtId="0" fontId="35" fillId="0" borderId="0" xfId="5" applyFont="1" applyAlignment="1">
      <alignment horizontal="center" vertical="center" wrapText="1"/>
    </xf>
    <xf numFmtId="0" fontId="35" fillId="0" borderId="0" xfId="5" applyFont="1" applyAlignment="1">
      <alignment horizontal="justify" vertical="center" wrapText="1"/>
    </xf>
    <xf numFmtId="9" fontId="35" fillId="0" borderId="0" xfId="3" applyFont="1" applyFill="1" applyBorder="1" applyAlignment="1">
      <alignment horizontal="center" vertical="center" wrapText="1"/>
    </xf>
    <xf numFmtId="0" fontId="19" fillId="0" borderId="0" xfId="5" applyFont="1" applyAlignment="1">
      <alignment horizontal="justify" vertical="center" wrapText="1"/>
    </xf>
    <xf numFmtId="9" fontId="19" fillId="0" borderId="0" xfId="5" applyNumberFormat="1" applyFont="1" applyAlignment="1">
      <alignment horizontal="center" vertical="center" wrapText="1"/>
    </xf>
    <xf numFmtId="165" fontId="19" fillId="0" borderId="0" xfId="1" applyNumberFormat="1" applyFont="1" applyFill="1" applyBorder="1" applyAlignment="1">
      <alignment horizontal="center" vertical="center" wrapText="1"/>
    </xf>
    <xf numFmtId="49" fontId="19" fillId="4" borderId="0" xfId="5" applyNumberFormat="1" applyFont="1" applyFill="1" applyAlignment="1">
      <alignment horizontal="center" vertical="center" wrapText="1"/>
    </xf>
    <xf numFmtId="0" fontId="18" fillId="0" borderId="0" xfId="5" applyFont="1" applyAlignment="1" applyProtection="1">
      <alignment vertical="center" wrapText="1"/>
      <protection locked="0"/>
    </xf>
    <xf numFmtId="0" fontId="32" fillId="0" borderId="0" xfId="5" applyFont="1" applyAlignment="1">
      <alignment horizontal="justify" vertical="center" wrapText="1"/>
    </xf>
    <xf numFmtId="49" fontId="27" fillId="4" borderId="15" xfId="5" applyNumberFormat="1" applyFont="1" applyFill="1" applyBorder="1" applyAlignment="1">
      <alignment vertical="center" wrapText="1"/>
    </xf>
    <xf numFmtId="49" fontId="27" fillId="4" borderId="0" xfId="5" applyNumberFormat="1" applyFont="1" applyFill="1" applyAlignment="1">
      <alignment vertical="center" wrapText="1"/>
    </xf>
    <xf numFmtId="0" fontId="25" fillId="5" borderId="2" xfId="5" applyFont="1" applyFill="1" applyBorder="1" applyAlignment="1">
      <alignment horizontal="center" vertical="center" wrapText="1"/>
    </xf>
    <xf numFmtId="0" fontId="25" fillId="5" borderId="2" xfId="5" applyFont="1" applyFill="1" applyBorder="1" applyAlignment="1">
      <alignment horizontal="center" vertical="center" wrapText="1"/>
    </xf>
  </cellXfs>
  <cellStyles count="8">
    <cellStyle name="Incorrecto" xfId="1" builtinId="27"/>
    <cellStyle name="Normal" xfId="0" builtinId="0"/>
    <cellStyle name="Normal 10 2" xfId="5" xr:uid="{0D7BA1E8-F647-4958-8009-6C2ACD7AF7BE}"/>
    <cellStyle name="Normal 2" xfId="2" xr:uid="{11696418-798D-4CF0-B48A-28541BAB3351}"/>
    <cellStyle name="Normal 4" xfId="4" xr:uid="{1DC44401-88C1-4264-AD9B-A60A4593D545}"/>
    <cellStyle name="Normal 9" xfId="6" xr:uid="{3790F822-9BBE-40A7-8A1B-A4E6FB840BAC}"/>
    <cellStyle name="Notas 2" xfId="7" xr:uid="{78E9BC2C-14AC-4F67-9320-D6E5D39F61AD}"/>
    <cellStyle name="Porcentaje 2" xfId="3" xr:uid="{F0FF802F-9EB6-42A9-A7DE-CF0E4DC47C5F}"/>
  </cellStyles>
  <dxfs count="566">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1"/>
      </font>
      <fill>
        <patternFill>
          <bgColor theme="9" tint="-0.24994659260841701"/>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
      <font>
        <b/>
        <i val="0"/>
        <color theme="0"/>
      </font>
      <fill>
        <patternFill>
          <bgColor rgb="FFFF0000"/>
        </patternFill>
      </fill>
    </dxf>
    <dxf>
      <font>
        <b/>
        <i val="0"/>
        <color theme="1"/>
      </font>
      <fill>
        <patternFill>
          <bgColor rgb="FFFFFF00"/>
        </patternFill>
      </fill>
    </dxf>
    <dxf>
      <font>
        <b/>
        <i val="0"/>
        <color theme="1"/>
      </font>
      <fill>
        <patternFill>
          <bgColor rgb="FFBAD08A"/>
        </patternFill>
      </fill>
    </dxf>
    <dxf>
      <font>
        <b/>
        <i val="0"/>
        <color theme="0"/>
      </font>
      <fill>
        <patternFill>
          <bgColor rgb="FF00B050"/>
        </patternFill>
      </fill>
    </dxf>
    <dxf>
      <font>
        <b/>
        <i val="0"/>
        <color theme="0"/>
      </font>
      <fill>
        <patternFill>
          <bgColor rgb="FFFF0000"/>
        </patternFill>
      </fill>
    </dxf>
    <dxf>
      <font>
        <b/>
        <i val="0"/>
        <color auto="1"/>
      </font>
      <fill>
        <patternFill>
          <bgColor rgb="FFFFFF00"/>
        </patternFill>
      </fill>
    </dxf>
    <dxf>
      <font>
        <b/>
        <i val="0"/>
        <color auto="1"/>
      </font>
      <fill>
        <patternFill>
          <bgColor rgb="FF92D050"/>
        </patternFill>
      </fill>
    </dxf>
    <dxf>
      <font>
        <b/>
        <i val="0"/>
        <color theme="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C5A28-6598-4BE1-AAB9-EC98C055891C}">
  <dimension ref="A1:AP147"/>
  <sheetViews>
    <sheetView showGridLines="0" view="pageBreakPreview" topLeftCell="A12" zoomScale="80" zoomScaleNormal="60" zoomScaleSheetLayoutView="80" workbookViewId="0">
      <selection activeCell="L6" sqref="L6"/>
    </sheetView>
  </sheetViews>
  <sheetFormatPr baseColWidth="10" defaultColWidth="11.42578125" defaultRowHeight="15" x14ac:dyDescent="0.25"/>
  <cols>
    <col min="1" max="1" width="3.5703125" style="573" customWidth="1"/>
    <col min="2" max="2" width="28.42578125" style="671" customWidth="1"/>
    <col min="3" max="3" width="21" style="671" customWidth="1"/>
    <col min="4" max="4" width="29.140625" style="672" customWidth="1"/>
    <col min="5" max="5" width="12.85546875" style="573" hidden="1" customWidth="1"/>
    <col min="6" max="6" width="29.28515625" style="672" customWidth="1"/>
    <col min="7" max="7" width="13.140625" style="573" hidden="1" customWidth="1"/>
    <col min="8" max="8" width="16.42578125" style="573" customWidth="1"/>
    <col min="9" max="9" width="16.5703125" style="573" customWidth="1"/>
    <col min="10" max="10" width="26.5703125" style="573" customWidth="1"/>
    <col min="11" max="11" width="32" style="573" customWidth="1"/>
    <col min="12" max="12" width="22.7109375" style="573" customWidth="1"/>
    <col min="13" max="13" width="21.42578125" style="573" hidden="1" customWidth="1"/>
    <col min="14" max="14" width="23.42578125" style="573" hidden="1" customWidth="1"/>
    <col min="15" max="15" width="22.28515625" style="573" hidden="1" customWidth="1"/>
    <col min="16" max="16" width="31.7109375" style="122" customWidth="1"/>
    <col min="17" max="17" width="31.28515625" style="672" customWidth="1"/>
    <col min="18" max="18" width="22.28515625" style="573" hidden="1" customWidth="1"/>
    <col min="19" max="19" width="27.7109375" style="573" hidden="1" customWidth="1"/>
    <col min="20" max="20" width="11.42578125" style="573" customWidth="1"/>
    <col min="21" max="22" width="11.42578125" style="573" hidden="1" customWidth="1"/>
    <col min="23" max="23" width="13.42578125" style="573" hidden="1" customWidth="1"/>
    <col min="24" max="24" width="20.7109375" style="573" hidden="1" customWidth="1"/>
    <col min="25" max="16384" width="11.42578125" style="573"/>
  </cols>
  <sheetData>
    <row r="1" spans="1:38" x14ac:dyDescent="0.25">
      <c r="A1" s="570"/>
      <c r="B1" s="571"/>
      <c r="C1" s="571"/>
      <c r="D1" s="571"/>
      <c r="E1" s="571"/>
      <c r="F1" s="572"/>
      <c r="G1" s="571"/>
      <c r="H1" s="571"/>
      <c r="I1" s="571"/>
      <c r="J1" s="571"/>
      <c r="K1" s="571"/>
      <c r="L1" s="571"/>
      <c r="M1" s="571"/>
      <c r="N1" s="571"/>
      <c r="O1" s="571"/>
      <c r="P1" s="571"/>
      <c r="Q1" s="572"/>
      <c r="R1" s="571"/>
      <c r="S1" s="570"/>
      <c r="T1" s="570"/>
      <c r="U1" s="570"/>
      <c r="V1" s="570"/>
      <c r="W1" s="570"/>
      <c r="X1" s="570"/>
      <c r="Y1" s="570"/>
      <c r="Z1" s="570"/>
      <c r="AA1" s="570"/>
    </row>
    <row r="2" spans="1:38" ht="25.5" x14ac:dyDescent="0.35">
      <c r="A2" s="570"/>
      <c r="B2" s="574" t="s">
        <v>0</v>
      </c>
      <c r="C2" s="574"/>
      <c r="D2" s="574"/>
      <c r="E2" s="574"/>
      <c r="F2" s="575"/>
      <c r="G2" s="574"/>
      <c r="H2" s="574"/>
      <c r="I2" s="574"/>
      <c r="J2" s="574"/>
      <c r="K2" s="574"/>
      <c r="L2" s="574"/>
      <c r="M2" s="574"/>
      <c r="N2" s="574"/>
      <c r="O2" s="574"/>
      <c r="P2" s="574"/>
      <c r="Q2" s="575"/>
      <c r="R2" s="570"/>
      <c r="S2" s="570"/>
      <c r="T2" s="570"/>
      <c r="U2" s="570"/>
      <c r="V2" s="570"/>
      <c r="W2" s="570"/>
      <c r="X2" s="570"/>
      <c r="Y2" s="570"/>
      <c r="Z2" s="570"/>
      <c r="AA2" s="570"/>
      <c r="AB2" s="570"/>
      <c r="AC2" s="570"/>
      <c r="AD2" s="570"/>
      <c r="AE2" s="570"/>
      <c r="AF2" s="570"/>
      <c r="AG2" s="570"/>
      <c r="AH2" s="570"/>
      <c r="AI2" s="570"/>
      <c r="AJ2" s="570"/>
      <c r="AK2" s="570"/>
      <c r="AL2" s="570"/>
    </row>
    <row r="3" spans="1:38" ht="20.25" x14ac:dyDescent="0.3">
      <c r="A3" s="570"/>
      <c r="B3" s="576" t="s">
        <v>1</v>
      </c>
      <c r="C3" s="576"/>
      <c r="D3" s="576"/>
      <c r="E3" s="576"/>
      <c r="F3" s="577"/>
      <c r="G3" s="576"/>
      <c r="H3" s="576"/>
      <c r="I3" s="576"/>
      <c r="J3" s="576"/>
      <c r="K3" s="576"/>
      <c r="L3" s="576"/>
      <c r="M3" s="576"/>
      <c r="N3" s="576"/>
      <c r="O3" s="576"/>
      <c r="P3" s="576"/>
      <c r="Q3" s="577"/>
      <c r="R3" s="570"/>
      <c r="S3" s="570"/>
      <c r="T3" s="570"/>
      <c r="U3" s="570"/>
      <c r="V3" s="570"/>
      <c r="W3" s="570"/>
      <c r="X3" s="570"/>
      <c r="Y3" s="570"/>
      <c r="Z3" s="570"/>
      <c r="AA3" s="570"/>
      <c r="AB3" s="570"/>
      <c r="AC3" s="570"/>
      <c r="AD3" s="570"/>
      <c r="AE3" s="570"/>
      <c r="AF3" s="570"/>
      <c r="AG3" s="570"/>
      <c r="AH3" s="570"/>
      <c r="AI3" s="570"/>
      <c r="AJ3" s="570"/>
      <c r="AK3" s="570"/>
      <c r="AL3" s="570"/>
    </row>
    <row r="4" spans="1:38" ht="16.5" x14ac:dyDescent="0.25">
      <c r="A4" s="570"/>
      <c r="B4" s="578" t="s">
        <v>134</v>
      </c>
      <c r="C4" s="578"/>
      <c r="D4" s="578"/>
      <c r="E4" s="578"/>
      <c r="F4" s="579"/>
      <c r="G4" s="578"/>
      <c r="H4" s="578"/>
      <c r="I4" s="578"/>
      <c r="J4" s="578"/>
      <c r="K4" s="578"/>
      <c r="L4" s="578"/>
      <c r="M4" s="578"/>
      <c r="N4" s="578"/>
      <c r="O4" s="578"/>
      <c r="P4" s="578"/>
      <c r="Q4" s="579"/>
      <c r="R4" s="570"/>
      <c r="S4" s="570"/>
      <c r="T4" s="570"/>
      <c r="U4" s="570"/>
      <c r="V4" s="570"/>
      <c r="W4" s="570"/>
      <c r="X4" s="570"/>
      <c r="Y4" s="570"/>
      <c r="Z4" s="570"/>
      <c r="AA4" s="570"/>
      <c r="AB4" s="570"/>
      <c r="AC4" s="570"/>
      <c r="AD4" s="570"/>
      <c r="AE4" s="570"/>
      <c r="AF4" s="570"/>
      <c r="AG4" s="570"/>
      <c r="AH4" s="570"/>
      <c r="AI4" s="570"/>
      <c r="AJ4" s="570"/>
      <c r="AK4" s="570"/>
      <c r="AL4" s="570"/>
    </row>
    <row r="5" spans="1:38" x14ac:dyDescent="0.25">
      <c r="A5" s="570"/>
      <c r="B5" s="580"/>
      <c r="C5" s="580"/>
      <c r="D5" s="581"/>
      <c r="E5" s="570"/>
      <c r="F5" s="581"/>
      <c r="G5" s="570"/>
      <c r="H5" s="570"/>
      <c r="I5" s="570"/>
      <c r="J5" s="570"/>
      <c r="K5" s="570"/>
      <c r="L5" s="570"/>
      <c r="M5" s="570"/>
      <c r="N5" s="570"/>
      <c r="O5" s="570"/>
      <c r="P5" s="13"/>
      <c r="Q5" s="581"/>
      <c r="R5" s="570"/>
      <c r="S5" s="570"/>
      <c r="T5" s="570"/>
      <c r="U5" s="570"/>
      <c r="V5" s="570"/>
      <c r="W5" s="570"/>
      <c r="X5" s="570"/>
      <c r="Y5" s="570"/>
      <c r="Z5" s="570"/>
      <c r="AA5" s="570"/>
      <c r="AB5" s="570"/>
      <c r="AC5" s="570"/>
      <c r="AD5" s="570"/>
      <c r="AE5" s="570"/>
      <c r="AF5" s="570"/>
      <c r="AG5" s="570"/>
      <c r="AH5" s="570"/>
      <c r="AI5" s="570"/>
      <c r="AJ5" s="570"/>
      <c r="AK5" s="570"/>
      <c r="AL5" s="570"/>
    </row>
    <row r="6" spans="1:38" ht="27" customHeight="1" x14ac:dyDescent="0.25">
      <c r="A6" s="570"/>
      <c r="B6" s="580"/>
      <c r="C6" s="580"/>
      <c r="D6" s="581"/>
      <c r="E6" s="570"/>
      <c r="F6" s="581"/>
      <c r="G6" s="570"/>
      <c r="H6" s="570"/>
      <c r="I6" s="570"/>
      <c r="J6" s="570"/>
      <c r="K6" s="570"/>
      <c r="L6" s="570"/>
      <c r="M6" s="570"/>
      <c r="N6" s="570"/>
      <c r="O6" s="570"/>
      <c r="P6" s="13"/>
      <c r="Q6" s="581"/>
      <c r="R6" s="570"/>
      <c r="S6" s="570"/>
      <c r="T6" s="570"/>
      <c r="U6" s="570"/>
      <c r="V6" s="570"/>
      <c r="W6" s="570"/>
      <c r="X6" s="570"/>
    </row>
    <row r="7" spans="1:38" ht="21.75" customHeight="1" x14ac:dyDescent="0.25">
      <c r="A7" s="570"/>
      <c r="B7" s="582" t="s">
        <v>3</v>
      </c>
      <c r="C7" s="849" t="s">
        <v>555</v>
      </c>
      <c r="D7" s="850"/>
      <c r="E7" s="850"/>
      <c r="F7" s="850"/>
      <c r="G7" s="850"/>
      <c r="H7" s="850"/>
      <c r="I7" s="850"/>
      <c r="J7" s="850"/>
      <c r="K7" s="850"/>
      <c r="L7" s="850"/>
      <c r="M7" s="850"/>
      <c r="N7" s="850"/>
      <c r="O7" s="851"/>
      <c r="P7" s="587" t="s">
        <v>5</v>
      </c>
      <c r="Q7" s="588">
        <f>AVERAGE(P14,P23,P27,P35,P40,P45)</f>
        <v>1</v>
      </c>
      <c r="R7" s="589"/>
      <c r="S7" s="589"/>
      <c r="T7" s="570"/>
      <c r="U7" s="570"/>
      <c r="V7" s="570"/>
      <c r="W7" s="570"/>
      <c r="X7" s="570"/>
      <c r="Y7" s="570"/>
      <c r="Z7" s="570"/>
      <c r="AA7" s="570"/>
    </row>
    <row r="8" spans="1:38" ht="21.75" customHeight="1" x14ac:dyDescent="0.25">
      <c r="A8" s="570"/>
      <c r="B8" s="22" t="s">
        <v>6</v>
      </c>
      <c r="C8" s="344" t="s">
        <v>80</v>
      </c>
      <c r="D8" s="345"/>
      <c r="E8" s="345"/>
      <c r="F8" s="345"/>
      <c r="G8" s="345"/>
      <c r="H8" s="345"/>
      <c r="I8" s="345"/>
      <c r="J8" s="345"/>
      <c r="K8" s="345"/>
      <c r="L8" s="345"/>
      <c r="M8" s="345"/>
      <c r="N8" s="345"/>
      <c r="O8" s="346"/>
      <c r="P8" s="587"/>
      <c r="Q8" s="588"/>
      <c r="R8" s="331"/>
      <c r="S8" s="331"/>
      <c r="T8" s="570"/>
      <c r="U8" s="570"/>
      <c r="V8" s="590"/>
      <c r="W8" s="573" t="s">
        <v>8</v>
      </c>
      <c r="X8" s="570"/>
      <c r="Y8" s="570"/>
    </row>
    <row r="9" spans="1:38" ht="20.25" customHeight="1" x14ac:dyDescent="0.25">
      <c r="A9" s="570"/>
      <c r="B9" s="22" t="s">
        <v>9</v>
      </c>
      <c r="C9" s="344" t="s">
        <v>136</v>
      </c>
      <c r="D9" s="345"/>
      <c r="E9" s="345"/>
      <c r="F9" s="345"/>
      <c r="G9" s="345"/>
      <c r="H9" s="345"/>
      <c r="I9" s="345"/>
      <c r="J9" s="345"/>
      <c r="K9" s="345"/>
      <c r="L9" s="345"/>
      <c r="M9" s="345"/>
      <c r="N9" s="345"/>
      <c r="O9" s="346"/>
      <c r="P9" s="587"/>
      <c r="Q9" s="588"/>
      <c r="R9" s="331"/>
      <c r="S9" s="331"/>
      <c r="T9" s="570"/>
      <c r="U9" s="570"/>
      <c r="V9" s="591"/>
      <c r="W9" s="573" t="s">
        <v>11</v>
      </c>
      <c r="X9" s="570"/>
      <c r="Y9" s="570"/>
    </row>
    <row r="10" spans="1:38" ht="27.75" customHeight="1" x14ac:dyDescent="0.25">
      <c r="A10" s="570"/>
      <c r="B10" s="22" t="s">
        <v>12</v>
      </c>
      <c r="C10" s="344" t="s">
        <v>556</v>
      </c>
      <c r="D10" s="345"/>
      <c r="E10" s="345"/>
      <c r="F10" s="345"/>
      <c r="G10" s="345"/>
      <c r="H10" s="345"/>
      <c r="I10" s="345"/>
      <c r="J10" s="345"/>
      <c r="K10" s="345"/>
      <c r="L10" s="345"/>
      <c r="M10" s="345"/>
      <c r="N10" s="345"/>
      <c r="O10" s="346"/>
      <c r="P10" s="587"/>
      <c r="Q10" s="588"/>
      <c r="R10" s="331"/>
      <c r="S10" s="331"/>
      <c r="T10" s="570"/>
      <c r="U10" s="570"/>
      <c r="V10" s="592"/>
      <c r="W10" s="573" t="s">
        <v>14</v>
      </c>
      <c r="X10" s="570"/>
      <c r="Y10" s="570"/>
    </row>
    <row r="11" spans="1:38" ht="18.75" customHeight="1" x14ac:dyDescent="0.25">
      <c r="A11" s="570"/>
      <c r="B11" s="593" t="s">
        <v>15</v>
      </c>
      <c r="C11" s="594"/>
      <c r="D11" s="594"/>
      <c r="E11" s="594"/>
      <c r="F11" s="594"/>
      <c r="G11" s="594"/>
      <c r="H11" s="594"/>
      <c r="I11" s="594"/>
      <c r="J11" s="595"/>
      <c r="K11" s="593" t="s">
        <v>16</v>
      </c>
      <c r="L11" s="594"/>
      <c r="M11" s="594"/>
      <c r="N11" s="594"/>
      <c r="O11" s="594"/>
      <c r="P11" s="594"/>
      <c r="Q11" s="852" t="s">
        <v>17</v>
      </c>
      <c r="R11" s="852"/>
      <c r="S11" s="852"/>
      <c r="T11" s="570"/>
      <c r="U11" s="570"/>
      <c r="V11" s="597"/>
      <c r="W11" s="570" t="s">
        <v>18</v>
      </c>
      <c r="X11" s="570"/>
      <c r="Y11" s="570"/>
      <c r="Z11" s="598"/>
      <c r="AA11" s="598"/>
      <c r="AB11" s="570"/>
      <c r="AC11" s="570"/>
      <c r="AD11" s="570"/>
      <c r="AE11" s="570"/>
    </row>
    <row r="12" spans="1:38" ht="45.75" customHeight="1" x14ac:dyDescent="0.25">
      <c r="A12" s="570"/>
      <c r="B12" s="599" t="s">
        <v>19</v>
      </c>
      <c r="C12" s="600" t="s">
        <v>20</v>
      </c>
      <c r="D12" s="599" t="s">
        <v>21</v>
      </c>
      <c r="E12" s="601" t="s">
        <v>22</v>
      </c>
      <c r="F12" s="602" t="s">
        <v>23</v>
      </c>
      <c r="G12" s="603" t="s">
        <v>24</v>
      </c>
      <c r="H12" s="604" t="s">
        <v>25</v>
      </c>
      <c r="I12" s="605"/>
      <c r="J12" s="603" t="s">
        <v>26</v>
      </c>
      <c r="K12" s="601" t="s">
        <v>27</v>
      </c>
      <c r="L12" s="603" t="s">
        <v>28</v>
      </c>
      <c r="M12" s="853" t="s">
        <v>29</v>
      </c>
      <c r="N12" s="853" t="s">
        <v>30</v>
      </c>
      <c r="O12" s="854" t="s">
        <v>31</v>
      </c>
      <c r="P12" s="45" t="s">
        <v>32</v>
      </c>
      <c r="Q12" s="601" t="s">
        <v>33</v>
      </c>
      <c r="R12" s="853" t="s">
        <v>34</v>
      </c>
      <c r="S12" s="854" t="s">
        <v>28</v>
      </c>
      <c r="T12" s="570"/>
      <c r="U12" s="570"/>
      <c r="V12" s="570"/>
      <c r="W12" s="570"/>
      <c r="X12" s="570"/>
      <c r="Y12" s="570"/>
      <c r="Z12" s="570"/>
      <c r="AA12" s="570"/>
      <c r="AB12" s="570"/>
      <c r="AC12" s="570"/>
      <c r="AD12" s="570"/>
    </row>
    <row r="13" spans="1:38" ht="17.25" customHeight="1" x14ac:dyDescent="0.25">
      <c r="A13" s="570"/>
      <c r="B13" s="602"/>
      <c r="C13" s="600"/>
      <c r="D13" s="602"/>
      <c r="E13" s="601"/>
      <c r="F13" s="608"/>
      <c r="G13" s="609"/>
      <c r="H13" s="610" t="s">
        <v>35</v>
      </c>
      <c r="I13" s="610" t="s">
        <v>36</v>
      </c>
      <c r="J13" s="609"/>
      <c r="K13" s="601"/>
      <c r="L13" s="609"/>
      <c r="M13" s="855"/>
      <c r="N13" s="855"/>
      <c r="O13" s="854"/>
      <c r="P13" s="50"/>
      <c r="Q13" s="601"/>
      <c r="R13" s="856"/>
      <c r="S13" s="853"/>
      <c r="T13" s="570"/>
      <c r="U13" s="570"/>
      <c r="V13" s="570"/>
      <c r="W13" s="570"/>
      <c r="X13" s="570"/>
      <c r="Y13" s="570"/>
      <c r="Z13" s="570"/>
      <c r="AA13" s="570"/>
      <c r="AB13" s="570"/>
      <c r="AC13" s="570"/>
      <c r="AD13" s="570"/>
    </row>
    <row r="14" spans="1:38" ht="53.25" customHeight="1" x14ac:dyDescent="0.25">
      <c r="A14" s="570"/>
      <c r="B14" s="857" t="s">
        <v>557</v>
      </c>
      <c r="C14" s="858" t="s">
        <v>558</v>
      </c>
      <c r="D14" s="859" t="s">
        <v>559</v>
      </c>
      <c r="E14" s="860">
        <v>0.5</v>
      </c>
      <c r="F14" s="861" t="s">
        <v>560</v>
      </c>
      <c r="G14" s="862">
        <v>0.05</v>
      </c>
      <c r="H14" s="863">
        <v>44378</v>
      </c>
      <c r="I14" s="863">
        <v>44384</v>
      </c>
      <c r="J14" s="864" t="s">
        <v>561</v>
      </c>
      <c r="K14" s="622" t="s">
        <v>18</v>
      </c>
      <c r="L14" s="865" t="s">
        <v>562</v>
      </c>
      <c r="M14" s="58">
        <f t="shared" ref="M14:M16" si="0">IF(K14="SI", G14, IF(K14="Cumplimiento Negativo",G14,"0"))</f>
        <v>0.05</v>
      </c>
      <c r="N14" s="520">
        <f>SUM(M14:M16)</f>
        <v>0.25</v>
      </c>
      <c r="O14" s="520">
        <f>SUM(G14:G16)</f>
        <v>0.25</v>
      </c>
      <c r="P14" s="105">
        <f>(M14*O17/M17)+(M15*O17/M17)+(M16*O17/M17)</f>
        <v>1</v>
      </c>
      <c r="Q14" s="866" t="s">
        <v>563</v>
      </c>
      <c r="R14" s="867"/>
      <c r="S14" s="664"/>
      <c r="T14" s="570"/>
      <c r="U14" s="570"/>
      <c r="V14" s="570"/>
      <c r="W14" s="570"/>
      <c r="X14" s="570"/>
      <c r="Y14" s="570"/>
      <c r="Z14" s="570"/>
    </row>
    <row r="15" spans="1:38" ht="48" customHeight="1" x14ac:dyDescent="0.25">
      <c r="A15" s="570"/>
      <c r="B15" s="868"/>
      <c r="C15" s="869"/>
      <c r="D15" s="870"/>
      <c r="E15" s="871"/>
      <c r="F15" s="861" t="s">
        <v>564</v>
      </c>
      <c r="G15" s="862">
        <v>0.05</v>
      </c>
      <c r="H15" s="863">
        <v>44397</v>
      </c>
      <c r="I15" s="863">
        <v>44408</v>
      </c>
      <c r="J15" s="872"/>
      <c r="K15" s="622" t="s">
        <v>18</v>
      </c>
      <c r="L15" s="873"/>
      <c r="M15" s="58">
        <f t="shared" si="0"/>
        <v>0.05</v>
      </c>
      <c r="N15" s="520">
        <f>SUM(M15)</f>
        <v>0.05</v>
      </c>
      <c r="O15" s="520">
        <f>SUM(G15)</f>
        <v>0.05</v>
      </c>
      <c r="P15" s="113"/>
      <c r="Q15" s="866" t="s">
        <v>565</v>
      </c>
      <c r="R15" s="867"/>
      <c r="S15" s="664"/>
      <c r="T15" s="570"/>
      <c r="U15" s="570"/>
      <c r="V15" s="570"/>
      <c r="W15" s="570"/>
      <c r="X15" s="570"/>
      <c r="Y15" s="570"/>
      <c r="Z15" s="570"/>
    </row>
    <row r="16" spans="1:38" ht="48.75" customHeight="1" x14ac:dyDescent="0.25">
      <c r="A16" s="570"/>
      <c r="B16" s="868"/>
      <c r="C16" s="869"/>
      <c r="D16" s="870"/>
      <c r="E16" s="871"/>
      <c r="F16" s="861" t="s">
        <v>566</v>
      </c>
      <c r="G16" s="862">
        <v>0.15</v>
      </c>
      <c r="H16" s="863">
        <v>44409</v>
      </c>
      <c r="I16" s="863">
        <v>44484</v>
      </c>
      <c r="J16" s="872"/>
      <c r="K16" s="622" t="s">
        <v>18</v>
      </c>
      <c r="L16" s="873"/>
      <c r="M16" s="58">
        <f t="shared" si="0"/>
        <v>0.15</v>
      </c>
      <c r="N16" s="520">
        <f>SUM(M16)</f>
        <v>0.15</v>
      </c>
      <c r="O16" s="520">
        <f>SUM(G16)</f>
        <v>0.15</v>
      </c>
      <c r="P16" s="113"/>
      <c r="Q16" s="866" t="s">
        <v>567</v>
      </c>
      <c r="R16" s="867"/>
      <c r="S16" s="664"/>
      <c r="T16" s="570"/>
      <c r="U16" s="570"/>
      <c r="V16" s="570"/>
      <c r="W16" s="570"/>
      <c r="X16" s="570"/>
      <c r="Y16" s="570"/>
      <c r="Z16" s="570"/>
    </row>
    <row r="17" spans="1:26" ht="48.75" customHeight="1" x14ac:dyDescent="0.25">
      <c r="A17" s="570"/>
      <c r="B17" s="874"/>
      <c r="C17" s="875"/>
      <c r="D17" s="876"/>
      <c r="E17" s="877"/>
      <c r="F17" s="861"/>
      <c r="G17" s="862"/>
      <c r="H17" s="863"/>
      <c r="I17" s="863"/>
      <c r="J17" s="878"/>
      <c r="K17" s="622"/>
      <c r="L17" s="879"/>
      <c r="M17" s="58">
        <v>0.25</v>
      </c>
      <c r="N17" s="520"/>
      <c r="O17" s="520">
        <v>1</v>
      </c>
      <c r="P17" s="521"/>
      <c r="Q17" s="866"/>
      <c r="R17" s="867"/>
      <c r="S17" s="664"/>
      <c r="T17" s="570"/>
      <c r="U17" s="570"/>
      <c r="V17" s="570"/>
      <c r="W17" s="570"/>
      <c r="X17" s="570"/>
      <c r="Y17" s="570"/>
      <c r="Z17" s="570"/>
    </row>
    <row r="18" spans="1:26" ht="14.25" customHeight="1" x14ac:dyDescent="0.25">
      <c r="A18" s="570"/>
      <c r="B18" s="880"/>
      <c r="C18" s="880"/>
      <c r="D18" s="880"/>
      <c r="E18" s="880"/>
      <c r="F18" s="880"/>
      <c r="G18" s="880"/>
      <c r="H18" s="880"/>
      <c r="I18" s="880"/>
      <c r="J18" s="880"/>
      <c r="K18" s="880"/>
      <c r="L18" s="880"/>
      <c r="M18" s="880"/>
      <c r="N18" s="880"/>
      <c r="O18" s="880"/>
      <c r="P18" s="880"/>
      <c r="Q18" s="880"/>
      <c r="R18" s="867"/>
      <c r="S18" s="664"/>
      <c r="T18" s="570"/>
      <c r="U18" s="570"/>
      <c r="V18" s="570"/>
      <c r="W18" s="570"/>
      <c r="X18" s="570"/>
      <c r="Y18" s="570"/>
      <c r="Z18" s="570"/>
    </row>
    <row r="19" spans="1:26" ht="112.5" hidden="1" customHeight="1" x14ac:dyDescent="0.25">
      <c r="B19" s="746" t="s">
        <v>568</v>
      </c>
      <c r="C19" s="881" t="s">
        <v>569</v>
      </c>
      <c r="D19" s="882" t="s">
        <v>570</v>
      </c>
      <c r="E19" s="883">
        <v>0.5</v>
      </c>
      <c r="F19" s="884" t="s">
        <v>571</v>
      </c>
      <c r="G19" s="885">
        <v>0.12</v>
      </c>
      <c r="H19" s="886">
        <v>44287</v>
      </c>
      <c r="I19" s="886">
        <v>44301</v>
      </c>
      <c r="J19" s="887" t="s">
        <v>572</v>
      </c>
      <c r="K19" s="622" t="s">
        <v>8</v>
      </c>
      <c r="L19" s="888"/>
      <c r="M19" s="58">
        <f>IF(K19="SI", G19, IF(K19="Cumplimiento Negativo",G19,"0"))</f>
        <v>0.12</v>
      </c>
      <c r="N19" s="520">
        <f>SUM(M19:M22)</f>
        <v>0.5</v>
      </c>
      <c r="O19" s="520">
        <f>SUM(G19:G22)</f>
        <v>0.5</v>
      </c>
      <c r="P19" s="105">
        <f>+N19/O19</f>
        <v>1</v>
      </c>
      <c r="Q19" s="889" t="s">
        <v>573</v>
      </c>
      <c r="R19" s="867"/>
      <c r="S19" s="664"/>
      <c r="T19" s="570"/>
      <c r="U19" s="570"/>
      <c r="V19" s="570"/>
      <c r="W19" s="570"/>
      <c r="X19" s="570"/>
    </row>
    <row r="20" spans="1:26" ht="78.75" hidden="1" customHeight="1" x14ac:dyDescent="0.25">
      <c r="B20" s="779"/>
      <c r="C20" s="881"/>
      <c r="D20" s="890"/>
      <c r="E20" s="883"/>
      <c r="F20" s="884" t="s">
        <v>574</v>
      </c>
      <c r="G20" s="885">
        <v>0.25</v>
      </c>
      <c r="H20" s="886">
        <v>44302</v>
      </c>
      <c r="I20" s="886">
        <v>44347</v>
      </c>
      <c r="J20" s="891"/>
      <c r="K20" s="622" t="s">
        <v>8</v>
      </c>
      <c r="L20" s="888"/>
      <c r="M20" s="58">
        <f t="shared" ref="M20:M24" si="1">IF(K20="SI", G20, IF(K20="Cumplimiento Negativo",G20,"0"))</f>
        <v>0.25</v>
      </c>
      <c r="N20" s="520">
        <f t="shared" ref="N20:N22" si="2">SUM(M20)</f>
        <v>0.25</v>
      </c>
      <c r="O20" s="520">
        <f t="shared" ref="O20:O24" si="3">SUM(G20)</f>
        <v>0.25</v>
      </c>
      <c r="P20" s="113"/>
      <c r="Q20" s="889" t="s">
        <v>575</v>
      </c>
      <c r="R20" s="867"/>
      <c r="S20" s="664"/>
      <c r="T20" s="570"/>
      <c r="U20" s="570"/>
      <c r="V20" s="570"/>
      <c r="W20" s="570"/>
      <c r="X20" s="570"/>
    </row>
    <row r="21" spans="1:26" ht="67.5" hidden="1" customHeight="1" x14ac:dyDescent="0.25">
      <c r="B21" s="779"/>
      <c r="C21" s="881"/>
      <c r="D21" s="890"/>
      <c r="E21" s="883"/>
      <c r="F21" s="884" t="s">
        <v>576</v>
      </c>
      <c r="G21" s="885">
        <v>0.08</v>
      </c>
      <c r="H21" s="886">
        <v>44348</v>
      </c>
      <c r="I21" s="886">
        <v>44355</v>
      </c>
      <c r="J21" s="891"/>
      <c r="K21" s="622" t="s">
        <v>8</v>
      </c>
      <c r="L21" s="888"/>
      <c r="M21" s="58">
        <f t="shared" si="1"/>
        <v>0.08</v>
      </c>
      <c r="N21" s="520">
        <f t="shared" si="2"/>
        <v>0.08</v>
      </c>
      <c r="O21" s="520">
        <f t="shared" si="3"/>
        <v>0.08</v>
      </c>
      <c r="P21" s="113"/>
      <c r="Q21" s="892" t="s">
        <v>577</v>
      </c>
      <c r="R21" s="867"/>
      <c r="S21" s="664"/>
      <c r="T21" s="570"/>
      <c r="U21" s="570"/>
      <c r="V21" s="570"/>
      <c r="W21" s="570"/>
      <c r="X21" s="570"/>
    </row>
    <row r="22" spans="1:26" ht="82.5" hidden="1" customHeight="1" x14ac:dyDescent="0.25">
      <c r="B22" s="779"/>
      <c r="C22" s="881"/>
      <c r="D22" s="893"/>
      <c r="E22" s="883"/>
      <c r="F22" s="892" t="s">
        <v>578</v>
      </c>
      <c r="G22" s="885">
        <v>0.05</v>
      </c>
      <c r="H22" s="894">
        <v>44356</v>
      </c>
      <c r="I22" s="894">
        <v>44358</v>
      </c>
      <c r="J22" s="891"/>
      <c r="K22" s="622" t="s">
        <v>8</v>
      </c>
      <c r="L22" s="888" t="s">
        <v>579</v>
      </c>
      <c r="M22" s="58">
        <f t="shared" si="1"/>
        <v>0.05</v>
      </c>
      <c r="N22" s="520">
        <f t="shared" si="2"/>
        <v>0.05</v>
      </c>
      <c r="O22" s="520">
        <f t="shared" si="3"/>
        <v>0.05</v>
      </c>
      <c r="P22" s="119"/>
      <c r="Q22" s="884" t="s">
        <v>580</v>
      </c>
      <c r="R22" s="867"/>
      <c r="S22" s="664"/>
      <c r="T22" s="570"/>
      <c r="U22" s="570"/>
      <c r="V22" s="570"/>
      <c r="W22" s="570"/>
      <c r="X22" s="570"/>
    </row>
    <row r="23" spans="1:26" ht="62.25" customHeight="1" x14ac:dyDescent="0.25">
      <c r="B23" s="779"/>
      <c r="C23" s="895" t="s">
        <v>581</v>
      </c>
      <c r="D23" s="896" t="s">
        <v>582</v>
      </c>
      <c r="E23" s="897">
        <v>0.5</v>
      </c>
      <c r="F23" s="861" t="s">
        <v>583</v>
      </c>
      <c r="G23" s="862">
        <v>0.12</v>
      </c>
      <c r="H23" s="787">
        <v>44348</v>
      </c>
      <c r="I23" s="787">
        <v>44392</v>
      </c>
      <c r="J23" s="891"/>
      <c r="K23" s="622" t="s">
        <v>18</v>
      </c>
      <c r="L23" s="898" t="s">
        <v>584</v>
      </c>
      <c r="M23" s="58">
        <f t="shared" si="1"/>
        <v>0.12</v>
      </c>
      <c r="N23" s="520">
        <f>SUM(M23)</f>
        <v>0.12</v>
      </c>
      <c r="O23" s="520">
        <f t="shared" si="3"/>
        <v>0.12</v>
      </c>
      <c r="P23" s="105">
        <f>(M23*O25/M25)+(M24*O25/M25)</f>
        <v>1</v>
      </c>
      <c r="Q23" s="889" t="s">
        <v>585</v>
      </c>
      <c r="R23" s="867"/>
      <c r="S23" s="664"/>
      <c r="T23" s="570"/>
      <c r="U23" s="570"/>
      <c r="V23" s="570"/>
      <c r="W23" s="570"/>
      <c r="X23" s="570"/>
    </row>
    <row r="24" spans="1:26" ht="59.25" customHeight="1" x14ac:dyDescent="0.25">
      <c r="B24" s="752"/>
      <c r="C24" s="899"/>
      <c r="D24" s="900"/>
      <c r="E24" s="901"/>
      <c r="F24" s="861" t="s">
        <v>586</v>
      </c>
      <c r="G24" s="862">
        <v>0.25</v>
      </c>
      <c r="H24" s="787">
        <v>44393</v>
      </c>
      <c r="I24" s="787">
        <v>44530</v>
      </c>
      <c r="J24" s="902"/>
      <c r="K24" s="622" t="s">
        <v>18</v>
      </c>
      <c r="L24" s="903"/>
      <c r="M24" s="58">
        <f t="shared" si="1"/>
        <v>0.25</v>
      </c>
      <c r="N24" s="520">
        <f>SUM(M24)</f>
        <v>0.25</v>
      </c>
      <c r="O24" s="520">
        <f t="shared" si="3"/>
        <v>0.25</v>
      </c>
      <c r="P24" s="119"/>
      <c r="Q24" s="889" t="s">
        <v>587</v>
      </c>
      <c r="R24" s="867"/>
      <c r="S24" s="664"/>
      <c r="T24" s="570"/>
      <c r="U24" s="570"/>
      <c r="V24" s="570"/>
      <c r="W24" s="570"/>
      <c r="X24" s="570"/>
    </row>
    <row r="25" spans="1:26" ht="59.25" hidden="1" customHeight="1" x14ac:dyDescent="0.25">
      <c r="B25" s="904"/>
      <c r="C25" s="905"/>
      <c r="D25" s="906"/>
      <c r="E25" s="907"/>
      <c r="F25" s="861"/>
      <c r="G25" s="862"/>
      <c r="H25" s="787"/>
      <c r="I25" s="787"/>
      <c r="J25" s="908"/>
      <c r="K25" s="622"/>
      <c r="L25" s="888"/>
      <c r="M25" s="58">
        <v>0.37</v>
      </c>
      <c r="N25" s="520"/>
      <c r="O25" s="520">
        <v>1</v>
      </c>
      <c r="P25" s="549"/>
      <c r="Q25" s="889"/>
      <c r="R25" s="867"/>
      <c r="S25" s="664"/>
      <c r="T25" s="570"/>
      <c r="U25" s="570"/>
      <c r="V25" s="570"/>
      <c r="W25" s="570"/>
      <c r="X25" s="570"/>
    </row>
    <row r="26" spans="1:26" ht="7.5" customHeight="1" x14ac:dyDescent="0.25">
      <c r="B26" s="880"/>
      <c r="C26" s="880"/>
      <c r="D26" s="880"/>
      <c r="E26" s="880"/>
      <c r="F26" s="880"/>
      <c r="G26" s="880"/>
      <c r="H26" s="880"/>
      <c r="I26" s="880"/>
      <c r="J26" s="880"/>
      <c r="K26" s="880"/>
      <c r="L26" s="880"/>
      <c r="M26" s="880" t="str">
        <f t="shared" ref="M26:M42" si="4">IF(K26="SI", G26, IF(K26="Cumplimiento Negativo",G26,"0"))</f>
        <v>0</v>
      </c>
      <c r="N26" s="880">
        <f>SUM(M26:M37)</f>
        <v>2.15</v>
      </c>
      <c r="O26" s="880">
        <f>SUM(G26:G37)</f>
        <v>1.65</v>
      </c>
      <c r="P26" s="880">
        <f t="shared" ref="P26" si="5">+N26/O26</f>
        <v>1.303030303030303</v>
      </c>
      <c r="Q26" s="880"/>
      <c r="R26" s="867"/>
      <c r="S26" s="664"/>
      <c r="T26" s="570"/>
      <c r="U26" s="570"/>
      <c r="V26" s="570"/>
      <c r="W26" s="570"/>
      <c r="X26" s="570"/>
    </row>
    <row r="27" spans="1:26" ht="69" customHeight="1" x14ac:dyDescent="0.25">
      <c r="B27" s="909" t="s">
        <v>588</v>
      </c>
      <c r="C27" s="910" t="s">
        <v>589</v>
      </c>
      <c r="D27" s="859" t="s">
        <v>590</v>
      </c>
      <c r="E27" s="860">
        <v>0.7</v>
      </c>
      <c r="F27" s="911" t="s">
        <v>591</v>
      </c>
      <c r="G27" s="885">
        <v>0.1</v>
      </c>
      <c r="H27" s="894" t="s">
        <v>592</v>
      </c>
      <c r="I27" s="894" t="s">
        <v>593</v>
      </c>
      <c r="J27" s="887" t="s">
        <v>594</v>
      </c>
      <c r="K27" s="622" t="s">
        <v>18</v>
      </c>
      <c r="L27" s="515" t="s">
        <v>595</v>
      </c>
      <c r="M27" s="58">
        <f t="shared" si="4"/>
        <v>0.1</v>
      </c>
      <c r="N27" s="520">
        <f t="shared" ref="N27:N32" si="6">SUM(M27)</f>
        <v>0.1</v>
      </c>
      <c r="O27" s="520">
        <f>SUM(G27:G32)</f>
        <v>1</v>
      </c>
      <c r="P27" s="105">
        <f>(M27*O33/M33)+(M28*O33/M33)+(M32*O33/M33)</f>
        <v>1</v>
      </c>
      <c r="Q27" s="866" t="s">
        <v>596</v>
      </c>
      <c r="R27" s="867"/>
      <c r="S27" s="664"/>
      <c r="T27" s="570"/>
      <c r="U27" s="570"/>
      <c r="V27" s="570"/>
      <c r="W27" s="570"/>
    </row>
    <row r="28" spans="1:26" ht="81.75" customHeight="1" x14ac:dyDescent="0.25">
      <c r="B28" s="912"/>
      <c r="C28" s="913"/>
      <c r="D28" s="870"/>
      <c r="E28" s="871"/>
      <c r="F28" s="911" t="s">
        <v>597</v>
      </c>
      <c r="G28" s="885">
        <v>0.05</v>
      </c>
      <c r="H28" s="894" t="s">
        <v>592</v>
      </c>
      <c r="I28" s="894" t="s">
        <v>593</v>
      </c>
      <c r="J28" s="891"/>
      <c r="K28" s="622" t="s">
        <v>18</v>
      </c>
      <c r="L28" s="780"/>
      <c r="M28" s="58">
        <f t="shared" si="4"/>
        <v>0.05</v>
      </c>
      <c r="N28" s="520">
        <f t="shared" si="6"/>
        <v>0.05</v>
      </c>
      <c r="O28" s="520">
        <f>SUM(G28)</f>
        <v>0.05</v>
      </c>
      <c r="P28" s="113"/>
      <c r="Q28" s="866" t="s">
        <v>598</v>
      </c>
      <c r="R28" s="867"/>
      <c r="S28" s="664"/>
      <c r="T28" s="570"/>
      <c r="U28" s="570"/>
      <c r="V28" s="570"/>
      <c r="W28" s="570"/>
    </row>
    <row r="29" spans="1:26" ht="93.75" hidden="1" customHeight="1" x14ac:dyDescent="0.25">
      <c r="B29" s="912"/>
      <c r="C29" s="913"/>
      <c r="D29" s="870"/>
      <c r="E29" s="871"/>
      <c r="F29" s="911" t="s">
        <v>599</v>
      </c>
      <c r="G29" s="885">
        <v>0.15</v>
      </c>
      <c r="H29" s="894">
        <v>44207</v>
      </c>
      <c r="I29" s="894">
        <v>44377</v>
      </c>
      <c r="J29" s="891"/>
      <c r="K29" s="622" t="s">
        <v>18</v>
      </c>
      <c r="L29" s="780"/>
      <c r="M29" s="58">
        <f t="shared" si="4"/>
        <v>0.15</v>
      </c>
      <c r="N29" s="520">
        <f t="shared" si="6"/>
        <v>0.15</v>
      </c>
      <c r="O29" s="520">
        <f>SUM(G29)</f>
        <v>0.15</v>
      </c>
      <c r="P29" s="113"/>
      <c r="Q29" s="866" t="s">
        <v>600</v>
      </c>
      <c r="R29" s="867"/>
      <c r="S29" s="664"/>
      <c r="T29" s="570"/>
      <c r="U29" s="570"/>
      <c r="V29" s="570"/>
      <c r="W29" s="570"/>
    </row>
    <row r="30" spans="1:26" ht="125.25" hidden="1" customHeight="1" x14ac:dyDescent="0.25">
      <c r="B30" s="912"/>
      <c r="C30" s="913"/>
      <c r="D30" s="870"/>
      <c r="E30" s="871"/>
      <c r="F30" s="911" t="s">
        <v>601</v>
      </c>
      <c r="G30" s="885">
        <v>0.2</v>
      </c>
      <c r="H30" s="894">
        <v>44228</v>
      </c>
      <c r="I30" s="894">
        <v>44316</v>
      </c>
      <c r="J30" s="891"/>
      <c r="K30" s="622" t="s">
        <v>18</v>
      </c>
      <c r="L30" s="780"/>
      <c r="M30" s="58">
        <f t="shared" si="4"/>
        <v>0.2</v>
      </c>
      <c r="N30" s="520">
        <f t="shared" si="6"/>
        <v>0.2</v>
      </c>
      <c r="O30" s="520">
        <f>SUM(G30)</f>
        <v>0.2</v>
      </c>
      <c r="P30" s="113"/>
      <c r="Q30" s="911" t="s">
        <v>602</v>
      </c>
      <c r="R30" s="867"/>
      <c r="S30" s="664"/>
      <c r="T30" s="570"/>
      <c r="U30" s="570"/>
      <c r="V30" s="570"/>
      <c r="W30" s="570"/>
    </row>
    <row r="31" spans="1:26" ht="124.5" hidden="1" customHeight="1" x14ac:dyDescent="0.25">
      <c r="B31" s="912"/>
      <c r="C31" s="913"/>
      <c r="D31" s="870"/>
      <c r="E31" s="871"/>
      <c r="F31" s="911" t="s">
        <v>603</v>
      </c>
      <c r="G31" s="885">
        <v>0.15</v>
      </c>
      <c r="H31" s="894">
        <v>44228</v>
      </c>
      <c r="I31" s="894">
        <v>44316</v>
      </c>
      <c r="J31" s="891"/>
      <c r="K31" s="622" t="s">
        <v>18</v>
      </c>
      <c r="L31" s="780"/>
      <c r="M31" s="58">
        <f t="shared" si="4"/>
        <v>0.15</v>
      </c>
      <c r="N31" s="520">
        <f t="shared" si="6"/>
        <v>0.15</v>
      </c>
      <c r="O31" s="520">
        <f>SUM(G31)</f>
        <v>0.15</v>
      </c>
      <c r="P31" s="113"/>
      <c r="Q31" s="911" t="s">
        <v>604</v>
      </c>
      <c r="R31" s="867"/>
      <c r="S31" s="664"/>
      <c r="T31" s="570"/>
      <c r="U31" s="570"/>
      <c r="V31" s="570"/>
      <c r="W31" s="570"/>
    </row>
    <row r="32" spans="1:26" ht="75" customHeight="1" x14ac:dyDescent="0.25">
      <c r="B32" s="914"/>
      <c r="C32" s="915"/>
      <c r="D32" s="916"/>
      <c r="E32" s="917"/>
      <c r="F32" s="911" t="s">
        <v>605</v>
      </c>
      <c r="G32" s="885">
        <v>0.35</v>
      </c>
      <c r="H32" s="894" t="s">
        <v>606</v>
      </c>
      <c r="I32" s="894" t="s">
        <v>593</v>
      </c>
      <c r="J32" s="902"/>
      <c r="K32" s="622" t="s">
        <v>18</v>
      </c>
      <c r="L32" s="517"/>
      <c r="M32" s="58">
        <f t="shared" si="4"/>
        <v>0.35</v>
      </c>
      <c r="N32" s="520">
        <f t="shared" si="6"/>
        <v>0.35</v>
      </c>
      <c r="O32" s="520">
        <f>SUM(G32)</f>
        <v>0.35</v>
      </c>
      <c r="P32" s="119"/>
      <c r="Q32" s="911" t="s">
        <v>607</v>
      </c>
      <c r="R32" s="867"/>
      <c r="S32" s="664"/>
      <c r="T32" s="570"/>
      <c r="U32" s="570"/>
      <c r="V32" s="570"/>
      <c r="W32" s="570"/>
    </row>
    <row r="33" spans="2:23" ht="75" hidden="1" customHeight="1" x14ac:dyDescent="0.25">
      <c r="B33" s="918"/>
      <c r="C33" s="919"/>
      <c r="D33" s="920"/>
      <c r="E33" s="921"/>
      <c r="F33" s="911"/>
      <c r="G33" s="885"/>
      <c r="H33" s="894"/>
      <c r="I33" s="894"/>
      <c r="J33" s="908"/>
      <c r="K33" s="622"/>
      <c r="L33" s="888"/>
      <c r="M33" s="58">
        <v>0.5</v>
      </c>
      <c r="N33" s="520"/>
      <c r="O33" s="520">
        <v>1</v>
      </c>
      <c r="P33" s="549"/>
      <c r="Q33" s="911"/>
      <c r="R33" s="867"/>
      <c r="S33" s="664"/>
      <c r="T33" s="570"/>
      <c r="U33" s="570"/>
      <c r="V33" s="570"/>
      <c r="W33" s="570"/>
    </row>
    <row r="34" spans="2:23" ht="12" customHeight="1" x14ac:dyDescent="0.25">
      <c r="B34" s="880">
        <v>7</v>
      </c>
      <c r="C34" s="880"/>
      <c r="D34" s="880"/>
      <c r="E34" s="880"/>
      <c r="F34" s="880"/>
      <c r="G34" s="880"/>
      <c r="H34" s="880"/>
      <c r="I34" s="880"/>
      <c r="J34" s="880"/>
      <c r="K34" s="880"/>
      <c r="L34" s="880"/>
      <c r="M34" s="880"/>
      <c r="N34" s="880"/>
      <c r="O34" s="880"/>
      <c r="P34" s="880"/>
      <c r="Q34" s="880"/>
      <c r="R34" s="867"/>
      <c r="S34" s="664"/>
      <c r="T34" s="570"/>
      <c r="U34" s="570"/>
      <c r="V34" s="570"/>
      <c r="W34" s="570"/>
    </row>
    <row r="35" spans="2:23" ht="58.5" customHeight="1" x14ac:dyDescent="0.25">
      <c r="B35" s="922" t="s">
        <v>608</v>
      </c>
      <c r="C35" s="923" t="s">
        <v>609</v>
      </c>
      <c r="D35" s="859" t="s">
        <v>610</v>
      </c>
      <c r="E35" s="860">
        <v>1</v>
      </c>
      <c r="F35" s="861" t="s">
        <v>611</v>
      </c>
      <c r="G35" s="862">
        <v>0.3</v>
      </c>
      <c r="H35" s="434">
        <v>44378</v>
      </c>
      <c r="I35" s="434">
        <v>44407</v>
      </c>
      <c r="J35" s="887" t="s">
        <v>612</v>
      </c>
      <c r="K35" s="622" t="s">
        <v>8</v>
      </c>
      <c r="L35" s="924" t="s">
        <v>613</v>
      </c>
      <c r="M35" s="58">
        <f t="shared" si="4"/>
        <v>0.3</v>
      </c>
      <c r="N35" s="520">
        <f>SUM(M35)</f>
        <v>0.3</v>
      </c>
      <c r="O35" s="520">
        <f>SUM(G35:G37)</f>
        <v>0.64999999999999991</v>
      </c>
      <c r="P35" s="105">
        <f>(M35*O38/M38)+(M36*O38/M38)+(M37*O38/M38)</f>
        <v>1</v>
      </c>
      <c r="Q35" s="911" t="s">
        <v>614</v>
      </c>
      <c r="R35" s="867"/>
      <c r="S35" s="664"/>
      <c r="T35" s="570"/>
      <c r="U35" s="570"/>
      <c r="V35" s="570"/>
      <c r="W35" s="570"/>
    </row>
    <row r="36" spans="2:23" ht="54" customHeight="1" x14ac:dyDescent="0.25">
      <c r="B36" s="925"/>
      <c r="C36" s="926"/>
      <c r="D36" s="870"/>
      <c r="E36" s="871"/>
      <c r="F36" s="861" t="s">
        <v>615</v>
      </c>
      <c r="G36" s="862">
        <v>0.15</v>
      </c>
      <c r="H36" s="434">
        <v>44409</v>
      </c>
      <c r="I36" s="434">
        <v>44423</v>
      </c>
      <c r="J36" s="891"/>
      <c r="K36" s="622" t="s">
        <v>8</v>
      </c>
      <c r="L36" s="927" t="s">
        <v>616</v>
      </c>
      <c r="M36" s="58">
        <f t="shared" si="4"/>
        <v>0.15</v>
      </c>
      <c r="N36" s="520">
        <f>SUM(M36)</f>
        <v>0.15</v>
      </c>
      <c r="O36" s="520">
        <f>SUM(G36)</f>
        <v>0.15</v>
      </c>
      <c r="P36" s="113"/>
      <c r="Q36" s="928" t="s">
        <v>617</v>
      </c>
      <c r="R36" s="867"/>
      <c r="S36" s="664"/>
      <c r="T36" s="570"/>
      <c r="U36" s="570"/>
      <c r="V36" s="570"/>
      <c r="W36" s="570"/>
    </row>
    <row r="37" spans="2:23" ht="53.25" customHeight="1" x14ac:dyDescent="0.25">
      <c r="B37" s="929"/>
      <c r="C37" s="930"/>
      <c r="D37" s="916"/>
      <c r="E37" s="917"/>
      <c r="F37" s="861" t="s">
        <v>618</v>
      </c>
      <c r="G37" s="862">
        <v>0.2</v>
      </c>
      <c r="H37" s="434">
        <v>44424</v>
      </c>
      <c r="I37" s="434">
        <v>44438</v>
      </c>
      <c r="J37" s="902"/>
      <c r="K37" s="622" t="s">
        <v>8</v>
      </c>
      <c r="L37" s="924" t="s">
        <v>613</v>
      </c>
      <c r="M37" s="58">
        <f t="shared" si="4"/>
        <v>0.2</v>
      </c>
      <c r="N37" s="520">
        <f>SUM(M37)</f>
        <v>0.2</v>
      </c>
      <c r="O37" s="520">
        <f>SUM(G37)</f>
        <v>0.2</v>
      </c>
      <c r="P37" s="119"/>
      <c r="Q37" s="911" t="s">
        <v>619</v>
      </c>
      <c r="R37" s="867"/>
      <c r="S37" s="664"/>
      <c r="T37" s="570"/>
      <c r="U37" s="570"/>
      <c r="V37" s="570"/>
      <c r="W37" s="570"/>
    </row>
    <row r="38" spans="2:23" ht="53.25" hidden="1" customHeight="1" x14ac:dyDescent="0.25">
      <c r="B38" s="931"/>
      <c r="C38" s="932"/>
      <c r="D38" s="933"/>
      <c r="E38" s="934"/>
      <c r="F38" s="935"/>
      <c r="G38" s="936"/>
      <c r="H38" s="937"/>
      <c r="I38" s="937"/>
      <c r="J38" s="938"/>
      <c r="K38" s="651"/>
      <c r="L38" s="939"/>
      <c r="M38" s="763">
        <v>0.65</v>
      </c>
      <c r="N38" s="940"/>
      <c r="O38" s="940">
        <v>1</v>
      </c>
      <c r="P38" s="941"/>
      <c r="Q38" s="942"/>
      <c r="R38" s="943"/>
      <c r="S38" s="664"/>
      <c r="T38" s="570"/>
      <c r="U38" s="570"/>
      <c r="V38" s="570"/>
      <c r="W38" s="570"/>
    </row>
    <row r="39" spans="2:23" ht="16.5" customHeight="1" x14ac:dyDescent="0.25">
      <c r="B39" s="944"/>
      <c r="C39" s="945"/>
      <c r="D39" s="945"/>
      <c r="E39" s="945"/>
      <c r="F39" s="945"/>
      <c r="G39" s="945"/>
      <c r="H39" s="945"/>
      <c r="I39" s="945"/>
      <c r="J39" s="945"/>
      <c r="K39" s="945"/>
      <c r="L39" s="945"/>
      <c r="M39" s="945"/>
      <c r="N39" s="945"/>
      <c r="O39" s="945"/>
      <c r="P39" s="945"/>
      <c r="Q39" s="946"/>
      <c r="S39" s="664"/>
      <c r="T39" s="570"/>
      <c r="U39" s="570"/>
      <c r="V39" s="570"/>
      <c r="W39" s="570"/>
    </row>
    <row r="40" spans="2:23" ht="78.75" customHeight="1" x14ac:dyDescent="0.25">
      <c r="B40" s="922" t="s">
        <v>620</v>
      </c>
      <c r="C40" s="947" t="s">
        <v>621</v>
      </c>
      <c r="D40" s="948" t="s">
        <v>622</v>
      </c>
      <c r="E40" s="860">
        <v>1</v>
      </c>
      <c r="F40" s="911" t="s">
        <v>623</v>
      </c>
      <c r="G40" s="885">
        <v>0.2</v>
      </c>
      <c r="H40" s="949" t="s">
        <v>624</v>
      </c>
      <c r="I40" s="950" t="s">
        <v>625</v>
      </c>
      <c r="J40" s="947" t="s">
        <v>626</v>
      </c>
      <c r="K40" s="622" t="s">
        <v>18</v>
      </c>
      <c r="L40" s="888" t="s">
        <v>627</v>
      </c>
      <c r="M40" s="58">
        <f t="shared" si="4"/>
        <v>0.2</v>
      </c>
      <c r="N40" s="104">
        <f>SUM(M40)</f>
        <v>0.2</v>
      </c>
      <c r="O40" s="480">
        <f>SUM(G40)</f>
        <v>0.2</v>
      </c>
      <c r="P40" s="105">
        <f>+(M40*O43/M43)+(M41*O43/M43)+(M42*O43/M43)</f>
        <v>1</v>
      </c>
      <c r="Q40" s="951" t="s">
        <v>628</v>
      </c>
      <c r="R40" s="867"/>
      <c r="S40" s="664"/>
      <c r="T40" s="570"/>
      <c r="U40" s="570"/>
      <c r="V40" s="570"/>
      <c r="W40" s="570"/>
    </row>
    <row r="41" spans="2:23" ht="53.25" customHeight="1" x14ac:dyDescent="0.25">
      <c r="B41" s="925"/>
      <c r="C41" s="952"/>
      <c r="D41" s="953"/>
      <c r="E41" s="871"/>
      <c r="F41" s="861" t="s">
        <v>629</v>
      </c>
      <c r="G41" s="862">
        <v>0.2</v>
      </c>
      <c r="H41" s="954">
        <v>44382</v>
      </c>
      <c r="I41" s="954">
        <v>44400</v>
      </c>
      <c r="J41" s="952"/>
      <c r="K41" s="622" t="s">
        <v>18</v>
      </c>
      <c r="L41" s="888" t="s">
        <v>630</v>
      </c>
      <c r="M41" s="58">
        <f t="shared" si="4"/>
        <v>0.2</v>
      </c>
      <c r="N41" s="104">
        <f t="shared" ref="N41:N42" si="7">SUM(M41)</f>
        <v>0.2</v>
      </c>
      <c r="O41" s="480">
        <f t="shared" ref="O41:O42" si="8">SUM(G41)</f>
        <v>0.2</v>
      </c>
      <c r="P41" s="113"/>
      <c r="Q41" s="951" t="s">
        <v>631</v>
      </c>
      <c r="R41" s="943"/>
      <c r="T41" s="570"/>
      <c r="U41" s="570"/>
      <c r="V41" s="570"/>
      <c r="W41" s="570"/>
    </row>
    <row r="42" spans="2:23" ht="66" customHeight="1" x14ac:dyDescent="0.25">
      <c r="B42" s="929"/>
      <c r="C42" s="955"/>
      <c r="D42" s="956"/>
      <c r="E42" s="917"/>
      <c r="F42" s="861" t="s">
        <v>632</v>
      </c>
      <c r="G42" s="862">
        <v>0.2</v>
      </c>
      <c r="H42" s="434">
        <v>44403</v>
      </c>
      <c r="I42" s="434">
        <v>44407</v>
      </c>
      <c r="J42" s="955"/>
      <c r="K42" s="622" t="s">
        <v>18</v>
      </c>
      <c r="L42" s="888" t="s">
        <v>630</v>
      </c>
      <c r="M42" s="58">
        <f t="shared" si="4"/>
        <v>0.2</v>
      </c>
      <c r="N42" s="104">
        <f t="shared" si="7"/>
        <v>0.2</v>
      </c>
      <c r="O42" s="480">
        <f t="shared" si="8"/>
        <v>0.2</v>
      </c>
      <c r="P42" s="119"/>
      <c r="Q42" s="951" t="s">
        <v>633</v>
      </c>
      <c r="R42" s="943"/>
      <c r="T42" s="570"/>
      <c r="U42" s="570"/>
      <c r="V42" s="570"/>
      <c r="W42" s="570"/>
    </row>
    <row r="43" spans="2:23" ht="66" hidden="1" customHeight="1" x14ac:dyDescent="0.25">
      <c r="B43" s="957"/>
      <c r="C43" s="958"/>
      <c r="D43" s="959"/>
      <c r="E43" s="921"/>
      <c r="F43" s="861"/>
      <c r="G43" s="862"/>
      <c r="H43" s="434"/>
      <c r="I43" s="434"/>
      <c r="J43" s="958"/>
      <c r="K43" s="622"/>
      <c r="L43" s="888"/>
      <c r="M43" s="58">
        <v>0.6</v>
      </c>
      <c r="N43" s="104"/>
      <c r="O43" s="480">
        <v>1</v>
      </c>
      <c r="P43" s="549"/>
      <c r="Q43" s="951"/>
      <c r="R43" s="943"/>
      <c r="T43" s="570"/>
      <c r="U43" s="570"/>
      <c r="V43" s="570"/>
      <c r="W43" s="570"/>
    </row>
    <row r="44" spans="2:23" ht="17.25" customHeight="1" x14ac:dyDescent="0.25">
      <c r="B44" s="880"/>
      <c r="C44" s="880"/>
      <c r="D44" s="880"/>
      <c r="E44" s="880"/>
      <c r="F44" s="880"/>
      <c r="G44" s="880"/>
      <c r="H44" s="880"/>
      <c r="I44" s="880"/>
      <c r="J44" s="880"/>
      <c r="K44" s="880"/>
      <c r="L44" s="880"/>
      <c r="M44" s="880"/>
      <c r="N44" s="880"/>
      <c r="O44" s="880"/>
      <c r="P44" s="880"/>
      <c r="Q44" s="880"/>
      <c r="R44" s="943"/>
      <c r="T44" s="570"/>
      <c r="U44" s="570"/>
      <c r="V44" s="570"/>
      <c r="W44" s="570"/>
    </row>
    <row r="45" spans="2:23" ht="67.5" customHeight="1" x14ac:dyDescent="0.25">
      <c r="B45" s="922" t="s">
        <v>634</v>
      </c>
      <c r="C45" s="960" t="s">
        <v>635</v>
      </c>
      <c r="D45" s="961" t="s">
        <v>636</v>
      </c>
      <c r="E45" s="962">
        <v>0.6</v>
      </c>
      <c r="F45" s="963" t="s">
        <v>637</v>
      </c>
      <c r="G45" s="862">
        <v>0.2</v>
      </c>
      <c r="H45" s="964">
        <v>44410</v>
      </c>
      <c r="I45" s="964">
        <v>44414</v>
      </c>
      <c r="J45" s="887" t="s">
        <v>638</v>
      </c>
      <c r="K45" s="622" t="s">
        <v>8</v>
      </c>
      <c r="L45" s="723" t="s">
        <v>639</v>
      </c>
      <c r="M45" s="58">
        <f t="shared" ref="M45:M46" si="9">IF(K45="SI", G45, IF(K45="Cumplimiento Negativo",G45,"0"))</f>
        <v>0.2</v>
      </c>
      <c r="N45" s="104">
        <f>SUM(M45)</f>
        <v>0.2</v>
      </c>
      <c r="O45" s="480">
        <f>SUM(G45)</f>
        <v>0.2</v>
      </c>
      <c r="P45" s="105">
        <f>(M45*O47/M47)+(M46*O47/M47)</f>
        <v>1</v>
      </c>
      <c r="Q45" s="951" t="s">
        <v>640</v>
      </c>
      <c r="R45" s="943"/>
      <c r="T45" s="570"/>
      <c r="U45" s="570"/>
      <c r="V45" s="570"/>
      <c r="W45" s="570"/>
    </row>
    <row r="46" spans="2:23" ht="56.25" customHeight="1" x14ac:dyDescent="0.25">
      <c r="B46" s="929"/>
      <c r="C46" s="965"/>
      <c r="D46" s="966"/>
      <c r="E46" s="967"/>
      <c r="F46" s="963" t="s">
        <v>641</v>
      </c>
      <c r="G46" s="862">
        <v>0.4</v>
      </c>
      <c r="H46" s="964" t="s">
        <v>244</v>
      </c>
      <c r="I46" s="964" t="s">
        <v>226</v>
      </c>
      <c r="J46" s="902"/>
      <c r="K46" s="622" t="s">
        <v>8</v>
      </c>
      <c r="L46" s="723" t="s">
        <v>639</v>
      </c>
      <c r="M46" s="58">
        <f t="shared" si="9"/>
        <v>0.4</v>
      </c>
      <c r="N46" s="104">
        <f>SUM(M46)</f>
        <v>0.4</v>
      </c>
      <c r="O46" s="480">
        <f>SUM(G46)</f>
        <v>0.4</v>
      </c>
      <c r="P46" s="113"/>
      <c r="Q46" s="951" t="s">
        <v>642</v>
      </c>
      <c r="R46" s="943"/>
      <c r="T46" s="570"/>
      <c r="U46" s="570"/>
      <c r="V46" s="570"/>
      <c r="W46" s="570"/>
    </row>
    <row r="47" spans="2:23" ht="56.25" hidden="1" customHeight="1" x14ac:dyDescent="0.25">
      <c r="B47" s="968"/>
      <c r="C47" s="969"/>
      <c r="D47" s="970"/>
      <c r="E47" s="971"/>
      <c r="F47" s="972"/>
      <c r="G47" s="973"/>
      <c r="H47" s="974"/>
      <c r="I47" s="974"/>
      <c r="J47" s="975"/>
      <c r="K47" s="843"/>
      <c r="L47" s="976"/>
      <c r="M47" s="385">
        <v>0.6</v>
      </c>
      <c r="N47" s="667"/>
      <c r="O47" s="668">
        <v>1</v>
      </c>
      <c r="P47" s="562"/>
      <c r="Q47" s="977"/>
      <c r="R47" s="943"/>
      <c r="T47" s="570"/>
      <c r="U47" s="570"/>
      <c r="V47" s="570"/>
      <c r="W47" s="570"/>
    </row>
    <row r="48" spans="2:23" ht="12" customHeight="1" x14ac:dyDescent="0.25">
      <c r="B48" s="978"/>
      <c r="C48" s="979"/>
      <c r="D48" s="979"/>
      <c r="E48" s="979"/>
      <c r="F48" s="979"/>
      <c r="G48" s="979"/>
      <c r="H48" s="979"/>
      <c r="I48" s="979"/>
      <c r="J48" s="979"/>
      <c r="K48" s="979"/>
      <c r="L48" s="979"/>
      <c r="M48" s="979"/>
      <c r="N48" s="979"/>
      <c r="O48" s="979"/>
      <c r="P48" s="979"/>
      <c r="Q48" s="979"/>
      <c r="R48" s="943"/>
      <c r="T48" s="570"/>
      <c r="U48" s="570"/>
      <c r="V48" s="570"/>
      <c r="W48" s="570"/>
    </row>
    <row r="49" spans="1:42" ht="22.5" x14ac:dyDescent="0.25">
      <c r="B49" s="673" t="s">
        <v>69</v>
      </c>
      <c r="C49" s="673"/>
      <c r="D49" s="673"/>
      <c r="E49" s="673"/>
      <c r="F49" s="673"/>
      <c r="G49" s="673"/>
      <c r="H49" s="673"/>
      <c r="I49" s="673"/>
      <c r="J49" s="673"/>
      <c r="K49" s="673"/>
      <c r="L49" s="673"/>
      <c r="M49" s="598"/>
      <c r="N49" s="598"/>
      <c r="O49" s="598"/>
      <c r="P49" s="598"/>
      <c r="Q49" s="598"/>
      <c r="S49" s="570"/>
      <c r="T49" s="570"/>
      <c r="U49" s="570"/>
      <c r="V49" s="570"/>
      <c r="W49" s="570"/>
    </row>
    <row r="50" spans="1:42" ht="15.75" x14ac:dyDescent="0.25">
      <c r="A50" s="570"/>
      <c r="B50" s="980" t="s">
        <v>70</v>
      </c>
      <c r="C50" s="980"/>
      <c r="D50" s="980"/>
      <c r="E50" s="980"/>
      <c r="F50" s="980" t="s">
        <v>71</v>
      </c>
      <c r="G50" s="980"/>
      <c r="H50" s="980"/>
      <c r="I50" s="980" t="s">
        <v>72</v>
      </c>
      <c r="J50" s="980"/>
      <c r="K50" s="981" t="s">
        <v>73</v>
      </c>
      <c r="L50" s="981" t="s">
        <v>74</v>
      </c>
      <c r="M50" s="598"/>
      <c r="N50" s="598"/>
      <c r="O50" s="598"/>
      <c r="P50" s="598"/>
      <c r="Q50" s="598"/>
      <c r="R50" s="598"/>
      <c r="S50" s="598"/>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row>
    <row r="51" spans="1:42" ht="35.25" customHeight="1" x14ac:dyDescent="0.25">
      <c r="A51" s="570"/>
      <c r="B51" s="676"/>
      <c r="C51" s="676"/>
      <c r="D51" s="676"/>
      <c r="E51" s="676"/>
      <c r="F51" s="676"/>
      <c r="G51" s="676"/>
      <c r="H51" s="676"/>
      <c r="I51" s="676"/>
      <c r="J51" s="676"/>
      <c r="K51" s="678"/>
      <c r="L51" s="678"/>
      <c r="M51" s="598"/>
      <c r="N51" s="598"/>
      <c r="O51" s="598"/>
      <c r="P51" s="598"/>
      <c r="Q51" s="598"/>
      <c r="R51" s="598"/>
      <c r="S51" s="598"/>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row>
    <row r="52" spans="1:42" ht="15" customHeight="1" x14ac:dyDescent="0.25">
      <c r="A52" s="570"/>
      <c r="B52" s="676"/>
      <c r="C52" s="676"/>
      <c r="D52" s="676"/>
      <c r="E52" s="676"/>
      <c r="F52" s="676"/>
      <c r="G52" s="676"/>
      <c r="H52" s="676"/>
      <c r="I52" s="676"/>
      <c r="J52" s="676"/>
      <c r="K52" s="678"/>
      <c r="L52" s="678"/>
      <c r="M52" s="598"/>
      <c r="N52" s="598"/>
      <c r="O52" s="598"/>
      <c r="P52" s="598"/>
      <c r="Q52" s="598"/>
      <c r="R52" s="679"/>
      <c r="S52" s="679"/>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row>
    <row r="53" spans="1:42" ht="15" customHeight="1" x14ac:dyDescent="0.25">
      <c r="A53" s="570"/>
      <c r="B53" s="676"/>
      <c r="C53" s="676"/>
      <c r="D53" s="676"/>
      <c r="E53" s="676"/>
      <c r="F53" s="676"/>
      <c r="G53" s="676"/>
      <c r="H53" s="676"/>
      <c r="I53" s="676"/>
      <c r="J53" s="676"/>
      <c r="K53" s="678"/>
      <c r="L53" s="678"/>
      <c r="M53" s="598"/>
      <c r="N53" s="598"/>
      <c r="O53" s="598"/>
      <c r="P53" s="598"/>
      <c r="Q53" s="598"/>
      <c r="R53" s="679"/>
      <c r="S53" s="679"/>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row>
    <row r="54" spans="1:42" ht="15" customHeight="1" x14ac:dyDescent="0.25">
      <c r="A54" s="570"/>
      <c r="B54" s="676"/>
      <c r="C54" s="676"/>
      <c r="D54" s="676"/>
      <c r="E54" s="676"/>
      <c r="F54" s="676"/>
      <c r="G54" s="676"/>
      <c r="H54" s="676"/>
      <c r="I54" s="676"/>
      <c r="J54" s="676"/>
      <c r="K54" s="678"/>
      <c r="L54" s="678"/>
      <c r="M54" s="598"/>
      <c r="N54" s="598"/>
      <c r="O54" s="598"/>
      <c r="P54" s="598"/>
      <c r="Q54" s="598"/>
      <c r="R54" s="679"/>
      <c r="S54" s="679"/>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row>
    <row r="55" spans="1:42" ht="15" customHeight="1" x14ac:dyDescent="0.25">
      <c r="A55" s="570"/>
      <c r="B55" s="676"/>
      <c r="C55" s="676"/>
      <c r="D55" s="676"/>
      <c r="E55" s="676"/>
      <c r="F55" s="676"/>
      <c r="G55" s="676"/>
      <c r="H55" s="676"/>
      <c r="I55" s="676"/>
      <c r="J55" s="676"/>
      <c r="K55" s="678"/>
      <c r="L55" s="678"/>
      <c r="M55" s="598"/>
      <c r="N55" s="598"/>
      <c r="O55" s="598"/>
      <c r="P55" s="598"/>
      <c r="Q55" s="598"/>
      <c r="R55" s="679"/>
      <c r="S55" s="679"/>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row>
    <row r="56" spans="1:42" ht="15" customHeight="1" x14ac:dyDescent="0.25">
      <c r="A56" s="570"/>
      <c r="B56" s="676"/>
      <c r="C56" s="676"/>
      <c r="D56" s="676"/>
      <c r="E56" s="676"/>
      <c r="F56" s="676"/>
      <c r="G56" s="676"/>
      <c r="H56" s="676"/>
      <c r="I56" s="676"/>
      <c r="J56" s="676"/>
      <c r="K56" s="678"/>
      <c r="L56" s="678"/>
      <c r="M56" s="598"/>
      <c r="N56" s="598"/>
      <c r="O56" s="598"/>
      <c r="P56" s="598"/>
      <c r="Q56" s="598"/>
      <c r="R56" s="679"/>
      <c r="S56" s="679"/>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row>
    <row r="57" spans="1:42" ht="15" customHeight="1" x14ac:dyDescent="0.25">
      <c r="A57" s="570"/>
      <c r="B57" s="676"/>
      <c r="C57" s="676"/>
      <c r="D57" s="676"/>
      <c r="E57" s="676"/>
      <c r="F57" s="676"/>
      <c r="G57" s="676"/>
      <c r="H57" s="676"/>
      <c r="I57" s="676"/>
      <c r="J57" s="676"/>
      <c r="K57" s="678"/>
      <c r="L57" s="678"/>
      <c r="M57" s="598"/>
      <c r="N57" s="598"/>
      <c r="O57" s="598"/>
      <c r="P57" s="598"/>
      <c r="Q57" s="598"/>
      <c r="R57" s="679"/>
      <c r="S57" s="679"/>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row>
    <row r="58" spans="1:42" ht="15" customHeight="1" x14ac:dyDescent="0.25">
      <c r="A58" s="570"/>
      <c r="B58" s="676"/>
      <c r="C58" s="676"/>
      <c r="D58" s="676"/>
      <c r="E58" s="676"/>
      <c r="F58" s="676"/>
      <c r="G58" s="676"/>
      <c r="H58" s="676"/>
      <c r="I58" s="676"/>
      <c r="J58" s="676"/>
      <c r="K58" s="678"/>
      <c r="L58" s="678"/>
      <c r="M58" s="598"/>
      <c r="N58" s="598"/>
      <c r="O58" s="598"/>
      <c r="P58" s="598"/>
      <c r="Q58" s="598"/>
      <c r="R58" s="679"/>
      <c r="S58" s="679"/>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row>
    <row r="59" spans="1:42" ht="15" customHeight="1" x14ac:dyDescent="0.25">
      <c r="A59" s="570"/>
      <c r="B59" s="676"/>
      <c r="C59" s="676"/>
      <c r="D59" s="676"/>
      <c r="E59" s="676"/>
      <c r="F59" s="676"/>
      <c r="G59" s="676"/>
      <c r="H59" s="676"/>
      <c r="I59" s="676"/>
      <c r="J59" s="676"/>
      <c r="K59" s="678"/>
      <c r="L59" s="678"/>
      <c r="M59" s="598"/>
      <c r="N59" s="598"/>
      <c r="O59" s="598"/>
      <c r="P59" s="598"/>
      <c r="Q59" s="598"/>
      <c r="R59" s="679"/>
      <c r="S59" s="679"/>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row>
    <row r="60" spans="1:42" ht="15" customHeight="1" x14ac:dyDescent="0.25">
      <c r="A60" s="570"/>
      <c r="B60" s="676"/>
      <c r="C60" s="676"/>
      <c r="D60" s="676"/>
      <c r="E60" s="676"/>
      <c r="F60" s="676"/>
      <c r="G60" s="676"/>
      <c r="H60" s="676"/>
      <c r="I60" s="676"/>
      <c r="J60" s="676"/>
      <c r="K60" s="678"/>
      <c r="L60" s="678"/>
      <c r="M60" s="598"/>
      <c r="N60" s="598"/>
      <c r="O60" s="598"/>
      <c r="P60" s="598"/>
      <c r="Q60" s="598"/>
      <c r="R60" s="679"/>
      <c r="S60" s="679"/>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row>
    <row r="61" spans="1:42" ht="15" customHeight="1" x14ac:dyDescent="0.25">
      <c r="A61" s="570"/>
      <c r="B61" s="676"/>
      <c r="C61" s="676"/>
      <c r="D61" s="676"/>
      <c r="E61" s="676"/>
      <c r="F61" s="676"/>
      <c r="G61" s="676"/>
      <c r="H61" s="676"/>
      <c r="I61" s="676"/>
      <c r="J61" s="676"/>
      <c r="K61" s="678"/>
      <c r="L61" s="678"/>
      <c r="M61" s="598"/>
      <c r="N61" s="598"/>
      <c r="O61" s="598"/>
      <c r="P61" s="598"/>
      <c r="Q61" s="598"/>
      <c r="R61" s="679"/>
      <c r="S61" s="679"/>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row>
    <row r="62" spans="1:42" ht="15" customHeight="1" x14ac:dyDescent="0.25">
      <c r="A62" s="570"/>
      <c r="B62" s="676"/>
      <c r="C62" s="676"/>
      <c r="D62" s="676"/>
      <c r="E62" s="676"/>
      <c r="F62" s="676"/>
      <c r="G62" s="676"/>
      <c r="H62" s="676"/>
      <c r="I62" s="676"/>
      <c r="J62" s="676"/>
      <c r="K62" s="678"/>
      <c r="L62" s="678"/>
      <c r="M62" s="598"/>
      <c r="N62" s="598"/>
      <c r="O62" s="598"/>
      <c r="P62" s="598"/>
      <c r="Q62" s="598"/>
      <c r="R62" s="679"/>
      <c r="S62" s="679"/>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row>
    <row r="63" spans="1:42" ht="15" customHeight="1" x14ac:dyDescent="0.25">
      <c r="A63" s="570"/>
      <c r="B63" s="676"/>
      <c r="C63" s="676"/>
      <c r="D63" s="676"/>
      <c r="E63" s="676"/>
      <c r="F63" s="676"/>
      <c r="G63" s="676"/>
      <c r="H63" s="676"/>
      <c r="I63" s="676"/>
      <c r="J63" s="676"/>
      <c r="K63" s="678"/>
      <c r="L63" s="678"/>
      <c r="M63" s="598"/>
      <c r="N63" s="598"/>
      <c r="O63" s="598"/>
      <c r="P63" s="598"/>
      <c r="Q63" s="598"/>
      <c r="R63" s="679"/>
      <c r="S63" s="679"/>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row>
    <row r="64" spans="1:42" ht="15" customHeight="1" x14ac:dyDescent="0.25">
      <c r="A64" s="570"/>
      <c r="B64" s="676"/>
      <c r="C64" s="676"/>
      <c r="D64" s="676"/>
      <c r="E64" s="676"/>
      <c r="F64" s="676"/>
      <c r="G64" s="676"/>
      <c r="H64" s="676"/>
      <c r="I64" s="676"/>
      <c r="J64" s="676"/>
      <c r="K64" s="678"/>
      <c r="L64" s="678"/>
      <c r="M64" s="598"/>
      <c r="N64" s="598"/>
      <c r="O64" s="598"/>
      <c r="P64" s="598"/>
      <c r="Q64" s="598"/>
      <c r="R64" s="679"/>
      <c r="S64" s="679"/>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row>
    <row r="65" spans="1:42" ht="15.75" customHeight="1" x14ac:dyDescent="0.25">
      <c r="A65" s="570"/>
      <c r="R65" s="679"/>
      <c r="S65" s="679"/>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row>
    <row r="66" spans="1:42" x14ac:dyDescent="0.25">
      <c r="S66" s="570"/>
      <c r="T66" s="570"/>
      <c r="U66" s="570"/>
      <c r="V66" s="570"/>
      <c r="W66" s="570"/>
    </row>
    <row r="67" spans="1:42" x14ac:dyDescent="0.25">
      <c r="S67" s="570"/>
      <c r="T67" s="570"/>
      <c r="U67" s="570"/>
      <c r="V67" s="570"/>
      <c r="W67" s="570"/>
    </row>
    <row r="68" spans="1:42" x14ac:dyDescent="0.25">
      <c r="S68" s="570"/>
      <c r="T68" s="570"/>
      <c r="U68" s="570"/>
      <c r="V68" s="570"/>
      <c r="W68" s="570"/>
    </row>
    <row r="69" spans="1:42" x14ac:dyDescent="0.25">
      <c r="S69" s="570"/>
      <c r="T69" s="570"/>
      <c r="U69" s="570"/>
      <c r="V69" s="570"/>
      <c r="W69" s="570"/>
    </row>
    <row r="70" spans="1:42" x14ac:dyDescent="0.25">
      <c r="S70" s="570"/>
      <c r="T70" s="570"/>
      <c r="U70" s="570"/>
      <c r="V70" s="570"/>
      <c r="W70" s="570"/>
    </row>
    <row r="71" spans="1:42" x14ac:dyDescent="0.25">
      <c r="S71" s="570"/>
      <c r="T71" s="570"/>
      <c r="U71" s="570"/>
      <c r="V71" s="570"/>
      <c r="W71" s="570"/>
    </row>
    <row r="72" spans="1:42" x14ac:dyDescent="0.25">
      <c r="S72" s="570"/>
      <c r="T72" s="570"/>
      <c r="U72" s="570"/>
      <c r="V72" s="570"/>
      <c r="W72" s="570"/>
    </row>
    <row r="73" spans="1:42" x14ac:dyDescent="0.25">
      <c r="S73" s="570"/>
      <c r="T73" s="570"/>
      <c r="U73" s="570"/>
      <c r="V73" s="570"/>
      <c r="W73" s="570"/>
    </row>
    <row r="74" spans="1:42" x14ac:dyDescent="0.25">
      <c r="S74" s="570"/>
      <c r="T74" s="570"/>
      <c r="U74" s="570"/>
      <c r="V74" s="570"/>
      <c r="W74" s="570"/>
    </row>
    <row r="75" spans="1:42" x14ac:dyDescent="0.25">
      <c r="S75" s="570"/>
      <c r="T75" s="570"/>
      <c r="U75" s="570"/>
      <c r="V75" s="570"/>
      <c r="W75" s="570"/>
    </row>
    <row r="76" spans="1:42" x14ac:dyDescent="0.25">
      <c r="S76" s="570"/>
      <c r="T76" s="570"/>
      <c r="U76" s="570"/>
      <c r="V76" s="570"/>
      <c r="W76" s="570"/>
    </row>
    <row r="77" spans="1:42" x14ac:dyDescent="0.25">
      <c r="S77" s="570"/>
      <c r="T77" s="570"/>
      <c r="U77" s="570"/>
      <c r="V77" s="570"/>
      <c r="W77" s="570"/>
    </row>
    <row r="78" spans="1:42" x14ac:dyDescent="0.25">
      <c r="S78" s="570"/>
      <c r="T78" s="570"/>
      <c r="U78" s="570"/>
      <c r="V78" s="570"/>
      <c r="W78" s="570"/>
    </row>
    <row r="79" spans="1:42" x14ac:dyDescent="0.25">
      <c r="S79" s="570"/>
      <c r="T79" s="570"/>
      <c r="U79" s="570"/>
      <c r="V79" s="570"/>
      <c r="W79" s="570"/>
    </row>
    <row r="80" spans="1:42" x14ac:dyDescent="0.25">
      <c r="S80" s="570"/>
      <c r="T80" s="570"/>
      <c r="U80" s="570"/>
      <c r="V80" s="570"/>
      <c r="W80" s="570"/>
    </row>
    <row r="81" spans="19:23" x14ac:dyDescent="0.25">
      <c r="S81" s="570"/>
      <c r="T81" s="570"/>
      <c r="U81" s="570"/>
      <c r="V81" s="570"/>
      <c r="W81" s="570"/>
    </row>
    <row r="82" spans="19:23" x14ac:dyDescent="0.25">
      <c r="S82" s="570"/>
      <c r="T82" s="570"/>
      <c r="U82" s="570"/>
      <c r="V82" s="570"/>
      <c r="W82" s="570"/>
    </row>
    <row r="83" spans="19:23" x14ac:dyDescent="0.25">
      <c r="S83" s="570"/>
      <c r="T83" s="570"/>
      <c r="U83" s="570"/>
      <c r="V83" s="570"/>
      <c r="W83" s="570"/>
    </row>
    <row r="84" spans="19:23" x14ac:dyDescent="0.25">
      <c r="S84" s="570"/>
      <c r="T84" s="570"/>
      <c r="U84" s="570"/>
      <c r="V84" s="570"/>
      <c r="W84" s="570"/>
    </row>
    <row r="85" spans="19:23" x14ac:dyDescent="0.25">
      <c r="S85" s="570"/>
      <c r="T85" s="570"/>
      <c r="U85" s="570"/>
      <c r="V85" s="570"/>
      <c r="W85" s="570"/>
    </row>
    <row r="86" spans="19:23" x14ac:dyDescent="0.25">
      <c r="S86" s="570"/>
      <c r="T86" s="570"/>
      <c r="U86" s="570"/>
      <c r="V86" s="570"/>
      <c r="W86" s="570"/>
    </row>
    <row r="87" spans="19:23" x14ac:dyDescent="0.25">
      <c r="S87" s="570"/>
      <c r="T87" s="570"/>
      <c r="U87" s="570"/>
      <c r="V87" s="570"/>
      <c r="W87" s="570"/>
    </row>
    <row r="88" spans="19:23" x14ac:dyDescent="0.25">
      <c r="S88" s="570"/>
      <c r="T88" s="570"/>
      <c r="U88" s="570"/>
      <c r="V88" s="570"/>
      <c r="W88" s="570"/>
    </row>
    <row r="89" spans="19:23" x14ac:dyDescent="0.25">
      <c r="S89" s="570"/>
      <c r="T89" s="570"/>
      <c r="U89" s="570"/>
      <c r="V89" s="570"/>
      <c r="W89" s="570"/>
    </row>
    <row r="90" spans="19:23" x14ac:dyDescent="0.25">
      <c r="S90" s="570"/>
      <c r="T90" s="570"/>
      <c r="U90" s="570"/>
      <c r="V90" s="570"/>
      <c r="W90" s="570"/>
    </row>
    <row r="91" spans="19:23" x14ac:dyDescent="0.25">
      <c r="S91" s="570"/>
      <c r="T91" s="570"/>
      <c r="U91" s="570"/>
      <c r="V91" s="570"/>
      <c r="W91" s="570"/>
    </row>
    <row r="92" spans="19:23" x14ac:dyDescent="0.25">
      <c r="S92" s="570"/>
      <c r="T92" s="570"/>
      <c r="U92" s="570"/>
      <c r="V92" s="570"/>
      <c r="W92" s="570"/>
    </row>
    <row r="93" spans="19:23" x14ac:dyDescent="0.25">
      <c r="S93" s="570"/>
      <c r="T93" s="570"/>
      <c r="U93" s="570"/>
      <c r="V93" s="570"/>
      <c r="W93" s="570"/>
    </row>
    <row r="94" spans="19:23" x14ac:dyDescent="0.25">
      <c r="S94" s="570"/>
      <c r="T94" s="570"/>
      <c r="U94" s="570"/>
      <c r="V94" s="570"/>
      <c r="W94" s="570"/>
    </row>
    <row r="95" spans="19:23" x14ac:dyDescent="0.25">
      <c r="S95" s="570"/>
      <c r="T95" s="570"/>
      <c r="U95" s="570"/>
      <c r="V95" s="570"/>
      <c r="W95" s="570"/>
    </row>
    <row r="96" spans="19:23" x14ac:dyDescent="0.25">
      <c r="S96" s="570"/>
      <c r="T96" s="570"/>
      <c r="U96" s="570"/>
      <c r="V96" s="570"/>
      <c r="W96" s="570"/>
    </row>
    <row r="97" spans="19:23" x14ac:dyDescent="0.25">
      <c r="S97" s="570"/>
      <c r="T97" s="570"/>
      <c r="U97" s="570"/>
      <c r="V97" s="570"/>
      <c r="W97" s="570"/>
    </row>
    <row r="98" spans="19:23" x14ac:dyDescent="0.25">
      <c r="S98" s="570"/>
      <c r="T98" s="570"/>
      <c r="U98" s="570"/>
      <c r="V98" s="570"/>
      <c r="W98" s="570"/>
    </row>
    <row r="99" spans="19:23" x14ac:dyDescent="0.25">
      <c r="S99" s="570"/>
      <c r="T99" s="570"/>
      <c r="U99" s="570"/>
      <c r="V99" s="570"/>
      <c r="W99" s="570"/>
    </row>
    <row r="100" spans="19:23" x14ac:dyDescent="0.25">
      <c r="S100" s="570"/>
      <c r="T100" s="570"/>
      <c r="U100" s="570"/>
      <c r="V100" s="570"/>
      <c r="W100" s="570"/>
    </row>
    <row r="101" spans="19:23" x14ac:dyDescent="0.25">
      <c r="S101" s="570"/>
      <c r="T101" s="570"/>
      <c r="U101" s="570"/>
      <c r="V101" s="570"/>
      <c r="W101" s="570"/>
    </row>
    <row r="102" spans="19:23" x14ac:dyDescent="0.25">
      <c r="S102" s="570"/>
      <c r="T102" s="570"/>
      <c r="U102" s="570"/>
      <c r="V102" s="570"/>
      <c r="W102" s="570"/>
    </row>
    <row r="103" spans="19:23" x14ac:dyDescent="0.25">
      <c r="S103" s="570"/>
      <c r="T103" s="570"/>
      <c r="U103" s="570"/>
      <c r="V103" s="570"/>
      <c r="W103" s="570"/>
    </row>
    <row r="104" spans="19:23" x14ac:dyDescent="0.25">
      <c r="S104" s="570"/>
      <c r="T104" s="570"/>
      <c r="U104" s="570"/>
      <c r="V104" s="570"/>
      <c r="W104" s="570"/>
    </row>
    <row r="105" spans="19:23" x14ac:dyDescent="0.25">
      <c r="S105" s="570"/>
      <c r="T105" s="570"/>
      <c r="U105" s="570"/>
      <c r="V105" s="570"/>
      <c r="W105" s="570"/>
    </row>
    <row r="106" spans="19:23" x14ac:dyDescent="0.25">
      <c r="S106" s="570"/>
      <c r="T106" s="570"/>
      <c r="U106" s="570"/>
      <c r="V106" s="570"/>
      <c r="W106" s="570"/>
    </row>
    <row r="107" spans="19:23" x14ac:dyDescent="0.25">
      <c r="S107" s="570"/>
      <c r="T107" s="570"/>
      <c r="U107" s="570"/>
      <c r="V107" s="570"/>
      <c r="W107" s="570"/>
    </row>
    <row r="108" spans="19:23" x14ac:dyDescent="0.25">
      <c r="S108" s="570"/>
      <c r="T108" s="570"/>
      <c r="U108" s="570"/>
      <c r="V108" s="570"/>
      <c r="W108" s="570"/>
    </row>
    <row r="109" spans="19:23" x14ac:dyDescent="0.25">
      <c r="S109" s="570"/>
      <c r="T109" s="570"/>
      <c r="U109" s="570"/>
      <c r="V109" s="570"/>
      <c r="W109" s="570"/>
    </row>
    <row r="110" spans="19:23" x14ac:dyDescent="0.25">
      <c r="S110" s="570"/>
      <c r="T110" s="570"/>
      <c r="U110" s="570"/>
      <c r="V110" s="570"/>
      <c r="W110" s="570"/>
    </row>
    <row r="111" spans="19:23" x14ac:dyDescent="0.25">
      <c r="S111" s="570"/>
      <c r="T111" s="570"/>
      <c r="U111" s="570"/>
      <c r="V111" s="570"/>
      <c r="W111" s="570"/>
    </row>
    <row r="112" spans="19:23" x14ac:dyDescent="0.25">
      <c r="S112" s="570"/>
      <c r="T112" s="570"/>
      <c r="U112" s="570"/>
      <c r="V112" s="570"/>
      <c r="W112" s="570"/>
    </row>
    <row r="113" spans="19:23" x14ac:dyDescent="0.25">
      <c r="S113" s="570"/>
      <c r="T113" s="570"/>
      <c r="U113" s="570"/>
      <c r="V113" s="570"/>
      <c r="W113" s="570"/>
    </row>
    <row r="114" spans="19:23" x14ac:dyDescent="0.25">
      <c r="S114" s="570"/>
      <c r="T114" s="570"/>
      <c r="U114" s="570"/>
      <c r="V114" s="570"/>
      <c r="W114" s="570"/>
    </row>
    <row r="115" spans="19:23" x14ac:dyDescent="0.25">
      <c r="S115" s="570"/>
      <c r="T115" s="570"/>
      <c r="U115" s="570"/>
      <c r="V115" s="570"/>
      <c r="W115" s="570"/>
    </row>
    <row r="116" spans="19:23" x14ac:dyDescent="0.25">
      <c r="S116" s="570"/>
      <c r="T116" s="570"/>
      <c r="U116" s="570"/>
      <c r="V116" s="570"/>
      <c r="W116" s="570"/>
    </row>
    <row r="117" spans="19:23" x14ac:dyDescent="0.25">
      <c r="S117" s="570"/>
      <c r="T117" s="570"/>
      <c r="U117" s="570"/>
      <c r="V117" s="570"/>
      <c r="W117" s="570"/>
    </row>
    <row r="118" spans="19:23" x14ac:dyDescent="0.25">
      <c r="S118" s="570"/>
      <c r="T118" s="570"/>
      <c r="U118" s="570"/>
      <c r="V118" s="570"/>
      <c r="W118" s="570"/>
    </row>
    <row r="119" spans="19:23" x14ac:dyDescent="0.25">
      <c r="S119" s="570"/>
      <c r="T119" s="570"/>
      <c r="U119" s="570"/>
      <c r="V119" s="570"/>
      <c r="W119" s="570"/>
    </row>
    <row r="120" spans="19:23" x14ac:dyDescent="0.25">
      <c r="S120" s="570"/>
      <c r="T120" s="570"/>
      <c r="U120" s="570"/>
      <c r="V120" s="570"/>
      <c r="W120" s="570"/>
    </row>
    <row r="121" spans="19:23" x14ac:dyDescent="0.25">
      <c r="S121" s="570"/>
      <c r="T121" s="570"/>
      <c r="U121" s="570"/>
      <c r="V121" s="570"/>
      <c r="W121" s="570"/>
    </row>
    <row r="122" spans="19:23" x14ac:dyDescent="0.25">
      <c r="S122" s="570"/>
      <c r="T122" s="570"/>
      <c r="U122" s="570"/>
      <c r="V122" s="570"/>
      <c r="W122" s="570"/>
    </row>
    <row r="123" spans="19:23" x14ac:dyDescent="0.25">
      <c r="S123" s="570"/>
      <c r="T123" s="570"/>
      <c r="U123" s="570"/>
      <c r="V123" s="570"/>
      <c r="W123" s="570"/>
    </row>
    <row r="124" spans="19:23" x14ac:dyDescent="0.25">
      <c r="S124" s="570"/>
      <c r="T124" s="570"/>
      <c r="U124" s="570"/>
      <c r="V124" s="570"/>
      <c r="W124" s="570"/>
    </row>
    <row r="125" spans="19:23" x14ac:dyDescent="0.25">
      <c r="S125" s="570"/>
      <c r="T125" s="570"/>
      <c r="U125" s="570"/>
      <c r="V125" s="570"/>
      <c r="W125" s="570"/>
    </row>
    <row r="126" spans="19:23" x14ac:dyDescent="0.25">
      <c r="S126" s="570"/>
      <c r="T126" s="570"/>
      <c r="U126" s="570"/>
      <c r="V126" s="570"/>
      <c r="W126" s="570"/>
    </row>
    <row r="127" spans="19:23" x14ac:dyDescent="0.25">
      <c r="S127" s="570"/>
      <c r="T127" s="570"/>
      <c r="U127" s="570"/>
      <c r="V127" s="570"/>
      <c r="W127" s="570"/>
    </row>
    <row r="128" spans="19:23" x14ac:dyDescent="0.25">
      <c r="S128" s="570"/>
      <c r="T128" s="570"/>
      <c r="U128" s="570"/>
      <c r="V128" s="570"/>
      <c r="W128" s="570"/>
    </row>
    <row r="129" spans="19:23" x14ac:dyDescent="0.25">
      <c r="S129" s="570"/>
      <c r="T129" s="570"/>
      <c r="U129" s="570"/>
      <c r="V129" s="570"/>
      <c r="W129" s="570"/>
    </row>
    <row r="130" spans="19:23" x14ac:dyDescent="0.25">
      <c r="S130" s="570"/>
      <c r="T130" s="570"/>
      <c r="U130" s="570"/>
      <c r="V130" s="570"/>
      <c r="W130" s="570"/>
    </row>
    <row r="131" spans="19:23" x14ac:dyDescent="0.25">
      <c r="S131" s="570"/>
      <c r="T131" s="570"/>
      <c r="U131" s="570"/>
      <c r="V131" s="570"/>
      <c r="W131" s="570"/>
    </row>
    <row r="132" spans="19:23" x14ac:dyDescent="0.25">
      <c r="S132" s="570"/>
      <c r="T132" s="570"/>
      <c r="U132" s="570"/>
      <c r="V132" s="570"/>
      <c r="W132" s="570"/>
    </row>
    <row r="133" spans="19:23" x14ac:dyDescent="0.25">
      <c r="S133" s="570"/>
      <c r="T133" s="570"/>
      <c r="U133" s="570"/>
      <c r="V133" s="570"/>
      <c r="W133" s="570"/>
    </row>
    <row r="134" spans="19:23" x14ac:dyDescent="0.25">
      <c r="S134" s="570"/>
      <c r="T134" s="570"/>
      <c r="U134" s="570"/>
      <c r="V134" s="570"/>
      <c r="W134" s="570"/>
    </row>
    <row r="135" spans="19:23" x14ac:dyDescent="0.25">
      <c r="S135" s="570"/>
      <c r="T135" s="570"/>
      <c r="U135" s="570"/>
      <c r="V135" s="570"/>
      <c r="W135" s="570"/>
    </row>
    <row r="136" spans="19:23" x14ac:dyDescent="0.25">
      <c r="S136" s="570"/>
      <c r="T136" s="570"/>
      <c r="U136" s="570"/>
      <c r="V136" s="570"/>
      <c r="W136" s="570"/>
    </row>
    <row r="137" spans="19:23" x14ac:dyDescent="0.25">
      <c r="S137" s="570"/>
      <c r="T137" s="570"/>
      <c r="U137" s="570"/>
      <c r="V137" s="570"/>
      <c r="W137" s="570"/>
    </row>
    <row r="138" spans="19:23" x14ac:dyDescent="0.25">
      <c r="S138" s="570"/>
      <c r="T138" s="570"/>
      <c r="U138" s="570"/>
      <c r="V138" s="570"/>
      <c r="W138" s="570"/>
    </row>
    <row r="139" spans="19:23" x14ac:dyDescent="0.25">
      <c r="S139" s="570"/>
      <c r="T139" s="570"/>
      <c r="U139" s="570"/>
      <c r="V139" s="570"/>
      <c r="W139" s="570"/>
    </row>
    <row r="140" spans="19:23" x14ac:dyDescent="0.25">
      <c r="S140" s="570"/>
      <c r="T140" s="570"/>
      <c r="U140" s="570"/>
      <c r="V140" s="570"/>
      <c r="W140" s="570"/>
    </row>
    <row r="141" spans="19:23" x14ac:dyDescent="0.25">
      <c r="S141" s="570"/>
      <c r="T141" s="570"/>
      <c r="U141" s="570"/>
      <c r="V141" s="570"/>
      <c r="W141" s="570"/>
    </row>
    <row r="142" spans="19:23" x14ac:dyDescent="0.25">
      <c r="S142" s="570"/>
      <c r="T142" s="570"/>
      <c r="U142" s="570"/>
      <c r="V142" s="570"/>
      <c r="W142" s="570"/>
    </row>
    <row r="143" spans="19:23" x14ac:dyDescent="0.25">
      <c r="S143" s="570"/>
      <c r="T143" s="570"/>
      <c r="U143" s="570"/>
      <c r="V143" s="570"/>
      <c r="W143" s="570"/>
    </row>
    <row r="144" spans="19:23" x14ac:dyDescent="0.25">
      <c r="S144" s="570"/>
      <c r="T144" s="570"/>
      <c r="U144" s="570"/>
      <c r="V144" s="570"/>
      <c r="W144" s="570"/>
    </row>
    <row r="145" spans="19:23" x14ac:dyDescent="0.25">
      <c r="S145" s="570"/>
      <c r="T145" s="570"/>
      <c r="U145" s="570"/>
      <c r="V145" s="570"/>
      <c r="W145" s="570"/>
    </row>
    <row r="146" spans="19:23" x14ac:dyDescent="0.25">
      <c r="S146" s="570"/>
      <c r="T146" s="570"/>
      <c r="U146" s="570"/>
      <c r="V146" s="570"/>
      <c r="W146" s="570"/>
    </row>
    <row r="147" spans="19:23" x14ac:dyDescent="0.25">
      <c r="S147" s="570"/>
      <c r="T147" s="570"/>
      <c r="U147" s="570"/>
      <c r="V147" s="570"/>
      <c r="W147" s="570"/>
    </row>
  </sheetData>
  <sheetProtection algorithmName="SHA-512" hashValue="gpvOtpLkoHpFc37U0R4HrHfpeFgCARFx+Sxuc75GN5kOeZQbQlv/C7HhLkR0d7eUziG9pKjSwx5PUaPrgQuT5w==" saltValue="vK5afSyt3TLAtt22W3vNLw==" spinCount="100000" sheet="1" objects="1" scenarios="1"/>
  <mergeCells count="123">
    <mergeCell ref="B64:E64"/>
    <mergeCell ref="F64:H64"/>
    <mergeCell ref="I64:J64"/>
    <mergeCell ref="B62:E62"/>
    <mergeCell ref="F62:H62"/>
    <mergeCell ref="I62:J62"/>
    <mergeCell ref="B63:E63"/>
    <mergeCell ref="F63:H63"/>
    <mergeCell ref="I63:J63"/>
    <mergeCell ref="B60:E60"/>
    <mergeCell ref="F60:H60"/>
    <mergeCell ref="I60:J60"/>
    <mergeCell ref="B61:E61"/>
    <mergeCell ref="F61:H61"/>
    <mergeCell ref="I61:J61"/>
    <mergeCell ref="B58:E58"/>
    <mergeCell ref="F58:H58"/>
    <mergeCell ref="I58:J58"/>
    <mergeCell ref="B59:E59"/>
    <mergeCell ref="F59:H59"/>
    <mergeCell ref="I59:J59"/>
    <mergeCell ref="B56:E56"/>
    <mergeCell ref="F56:H56"/>
    <mergeCell ref="I56:J56"/>
    <mergeCell ref="B57:E57"/>
    <mergeCell ref="F57:H57"/>
    <mergeCell ref="I57:J57"/>
    <mergeCell ref="B54:E54"/>
    <mergeCell ref="F54:H54"/>
    <mergeCell ref="I54:J54"/>
    <mergeCell ref="B55:E55"/>
    <mergeCell ref="F55:H55"/>
    <mergeCell ref="I55:J55"/>
    <mergeCell ref="B52:E52"/>
    <mergeCell ref="F52:H52"/>
    <mergeCell ref="I52:J52"/>
    <mergeCell ref="B53:E53"/>
    <mergeCell ref="F53:H53"/>
    <mergeCell ref="I53:J53"/>
    <mergeCell ref="B49:L49"/>
    <mergeCell ref="B50:E50"/>
    <mergeCell ref="F50:H50"/>
    <mergeCell ref="I50:J50"/>
    <mergeCell ref="B51:E51"/>
    <mergeCell ref="F51:H51"/>
    <mergeCell ref="I51:J51"/>
    <mergeCell ref="B44:Q44"/>
    <mergeCell ref="B45:B46"/>
    <mergeCell ref="C45:C46"/>
    <mergeCell ref="D45:D46"/>
    <mergeCell ref="E45:E46"/>
    <mergeCell ref="J45:J46"/>
    <mergeCell ref="P45:P46"/>
    <mergeCell ref="B39:Q39"/>
    <mergeCell ref="B40:B42"/>
    <mergeCell ref="C40:C42"/>
    <mergeCell ref="D40:D42"/>
    <mergeCell ref="E40:E42"/>
    <mergeCell ref="J40:J42"/>
    <mergeCell ref="P40:P42"/>
    <mergeCell ref="B34:Q34"/>
    <mergeCell ref="B35:B37"/>
    <mergeCell ref="C35:C37"/>
    <mergeCell ref="D35:D37"/>
    <mergeCell ref="E35:E37"/>
    <mergeCell ref="J35:J37"/>
    <mergeCell ref="P35:P37"/>
    <mergeCell ref="E23:E24"/>
    <mergeCell ref="P23:P24"/>
    <mergeCell ref="B26:Q26"/>
    <mergeCell ref="B27:B32"/>
    <mergeCell ref="C27:C32"/>
    <mergeCell ref="D27:D32"/>
    <mergeCell ref="E27:E32"/>
    <mergeCell ref="J27:J32"/>
    <mergeCell ref="L27:L32"/>
    <mergeCell ref="P27:P32"/>
    <mergeCell ref="P14:P16"/>
    <mergeCell ref="B18:Q18"/>
    <mergeCell ref="B19:B24"/>
    <mergeCell ref="C19:C22"/>
    <mergeCell ref="D19:D22"/>
    <mergeCell ref="E19:E22"/>
    <mergeCell ref="J19:J24"/>
    <mergeCell ref="P19:P22"/>
    <mergeCell ref="C23:C24"/>
    <mergeCell ref="D23:D24"/>
    <mergeCell ref="P12:P13"/>
    <mergeCell ref="Q12:Q13"/>
    <mergeCell ref="R12:R13"/>
    <mergeCell ref="S12:S13"/>
    <mergeCell ref="B14:B16"/>
    <mergeCell ref="C14:C16"/>
    <mergeCell ref="D14:D16"/>
    <mergeCell ref="E14:E16"/>
    <mergeCell ref="J14:J16"/>
    <mergeCell ref="L14:L17"/>
    <mergeCell ref="J12:J13"/>
    <mergeCell ref="K12:K13"/>
    <mergeCell ref="L12:L13"/>
    <mergeCell ref="M12:M13"/>
    <mergeCell ref="N12:N13"/>
    <mergeCell ref="O12:O13"/>
    <mergeCell ref="B11:J11"/>
    <mergeCell ref="K11:P11"/>
    <mergeCell ref="Q11:S11"/>
    <mergeCell ref="B12:B13"/>
    <mergeCell ref="C12:C13"/>
    <mergeCell ref="D12:D13"/>
    <mergeCell ref="E12:E13"/>
    <mergeCell ref="F12:F13"/>
    <mergeCell ref="G12:G13"/>
    <mergeCell ref="H12:I12"/>
    <mergeCell ref="B1:R1"/>
    <mergeCell ref="B2:Q2"/>
    <mergeCell ref="B3:Q3"/>
    <mergeCell ref="B4:Q4"/>
    <mergeCell ref="C7:O7"/>
    <mergeCell ref="P7:P10"/>
    <mergeCell ref="Q7:Q10"/>
    <mergeCell ref="C8:O8"/>
    <mergeCell ref="C9:O9"/>
    <mergeCell ref="C10:O10"/>
  </mergeCells>
  <conditionalFormatting sqref="P14">
    <cfRule type="cellIs" dxfId="59" priority="55" operator="between">
      <formula>1</formula>
      <formula>1</formula>
    </cfRule>
    <cfRule type="cellIs" dxfId="58" priority="56" operator="between">
      <formula>0.9</formula>
      <formula>0.99</formula>
    </cfRule>
    <cfRule type="cellIs" dxfId="57" priority="57" operator="between">
      <formula>0.89</formula>
      <formula>0.8</formula>
    </cfRule>
    <cfRule type="cellIs" dxfId="56" priority="58" operator="between">
      <formula>0.79</formula>
      <formula>0</formula>
    </cfRule>
  </conditionalFormatting>
  <conditionalFormatting sqref="Q7">
    <cfRule type="cellIs" dxfId="55" priority="51" operator="between">
      <formula>0.9</formula>
      <formula>1</formula>
    </cfRule>
    <cfRule type="cellIs" dxfId="54" priority="52" operator="between">
      <formula>0.8</formula>
      <formula>0.89</formula>
    </cfRule>
    <cfRule type="cellIs" dxfId="53" priority="53" operator="between">
      <formula>0.7</formula>
      <formula>0.79</formula>
    </cfRule>
    <cfRule type="cellIs" dxfId="52" priority="54" operator="between">
      <formula>0</formula>
      <formula>0.69</formula>
    </cfRule>
  </conditionalFormatting>
  <conditionalFormatting sqref="K27:K33 K14:K17 K19:K22 K35 K24:K25 K37:K38 K40:K43">
    <cfRule type="cellIs" dxfId="51" priority="47" operator="equal">
      <formula>$W$11</formula>
    </cfRule>
    <cfRule type="cellIs" dxfId="50" priority="48" operator="equal">
      <formula>$W$10</formula>
    </cfRule>
    <cfRule type="cellIs" dxfId="49" priority="49" operator="equal">
      <formula>$W$9</formula>
    </cfRule>
    <cfRule type="cellIs" dxfId="48" priority="50" operator="equal">
      <formula>$W$8</formula>
    </cfRule>
  </conditionalFormatting>
  <conditionalFormatting sqref="P27">
    <cfRule type="cellIs" dxfId="47" priority="43" operator="between">
      <formula>1</formula>
      <formula>1</formula>
    </cfRule>
    <cfRule type="cellIs" dxfId="46" priority="44" operator="between">
      <formula>0.9</formula>
      <formula>0.99</formula>
    </cfRule>
    <cfRule type="cellIs" dxfId="45" priority="45" operator="between">
      <formula>0.89</formula>
      <formula>0.8</formula>
    </cfRule>
    <cfRule type="cellIs" dxfId="44" priority="46" operator="between">
      <formula>0.79</formula>
      <formula>0</formula>
    </cfRule>
  </conditionalFormatting>
  <conditionalFormatting sqref="P19">
    <cfRule type="cellIs" dxfId="43" priority="39" operator="between">
      <formula>1</formula>
      <formula>1</formula>
    </cfRule>
    <cfRule type="cellIs" dxfId="42" priority="40" operator="between">
      <formula>0.9</formula>
      <formula>0.99</formula>
    </cfRule>
    <cfRule type="cellIs" dxfId="41" priority="41" operator="between">
      <formula>0.89</formula>
      <formula>0.8</formula>
    </cfRule>
    <cfRule type="cellIs" dxfId="40" priority="42" operator="between">
      <formula>0.79</formula>
      <formula>0</formula>
    </cfRule>
  </conditionalFormatting>
  <conditionalFormatting sqref="P35">
    <cfRule type="cellIs" dxfId="39" priority="35" operator="between">
      <formula>1</formula>
      <formula>1</formula>
    </cfRule>
    <cfRule type="cellIs" dxfId="38" priority="36" operator="between">
      <formula>0.9</formula>
      <formula>0.99</formula>
    </cfRule>
    <cfRule type="cellIs" dxfId="37" priority="37" operator="between">
      <formula>0.89</formula>
      <formula>0.8</formula>
    </cfRule>
    <cfRule type="cellIs" dxfId="36" priority="38" operator="between">
      <formula>0.79</formula>
      <formula>0</formula>
    </cfRule>
  </conditionalFormatting>
  <conditionalFormatting sqref="K46:K47">
    <cfRule type="cellIs" dxfId="35" priority="31" operator="equal">
      <formula>$W$11</formula>
    </cfRule>
    <cfRule type="cellIs" dxfId="34" priority="32" operator="equal">
      <formula>$W$10</formula>
    </cfRule>
    <cfRule type="cellIs" dxfId="33" priority="33" operator="equal">
      <formula>$W$9</formula>
    </cfRule>
    <cfRule type="cellIs" dxfId="32" priority="34" operator="equal">
      <formula>$W$8</formula>
    </cfRule>
  </conditionalFormatting>
  <conditionalFormatting sqref="P40">
    <cfRule type="cellIs" dxfId="31" priority="27" operator="between">
      <formula>1</formula>
      <formula>1</formula>
    </cfRule>
    <cfRule type="cellIs" dxfId="30" priority="28" operator="between">
      <formula>0.9</formula>
      <formula>0.99</formula>
    </cfRule>
    <cfRule type="cellIs" dxfId="29" priority="29" operator="between">
      <formula>0.89</formula>
      <formula>0.8</formula>
    </cfRule>
    <cfRule type="cellIs" dxfId="28" priority="30" operator="between">
      <formula>0.79</formula>
      <formula>0</formula>
    </cfRule>
  </conditionalFormatting>
  <conditionalFormatting sqref="K23">
    <cfRule type="cellIs" dxfId="27" priority="21" operator="equal">
      <formula>$W$11</formula>
    </cfRule>
    <cfRule type="cellIs" dxfId="26" priority="22" operator="equal">
      <formula>$W$10</formula>
    </cfRule>
    <cfRule type="cellIs" dxfId="25" priority="23" operator="equal">
      <formula>$W$9</formula>
    </cfRule>
    <cfRule type="cellIs" dxfId="24" priority="24" operator="equal">
      <formula>$W$8</formula>
    </cfRule>
  </conditionalFormatting>
  <conditionalFormatting sqref="P23">
    <cfRule type="cellIs" dxfId="23" priority="17" operator="between">
      <formula>1</formula>
      <formula>1</formula>
    </cfRule>
    <cfRule type="cellIs" dxfId="22" priority="18" operator="between">
      <formula>0.9</formula>
      <formula>0.99</formula>
    </cfRule>
    <cfRule type="cellIs" dxfId="21" priority="19" operator="between">
      <formula>0.89</formula>
      <formula>0.8</formula>
    </cfRule>
    <cfRule type="cellIs" dxfId="20" priority="20" operator="between">
      <formula>0.79</formula>
      <formula>0</formula>
    </cfRule>
  </conditionalFormatting>
  <conditionalFormatting sqref="K36">
    <cfRule type="cellIs" dxfId="19" priority="11" operator="equal">
      <formula>$W$11</formula>
    </cfRule>
    <cfRule type="cellIs" dxfId="18" priority="12" operator="equal">
      <formula>$W$10</formula>
    </cfRule>
    <cfRule type="cellIs" dxfId="17" priority="13" operator="equal">
      <formula>$W$9</formula>
    </cfRule>
    <cfRule type="cellIs" dxfId="16" priority="14" operator="equal">
      <formula>$W$8</formula>
    </cfRule>
  </conditionalFormatting>
  <conditionalFormatting sqref="K45">
    <cfRule type="cellIs" dxfId="15" priority="5" operator="equal">
      <formula>$W$11</formula>
    </cfRule>
    <cfRule type="cellIs" dxfId="14" priority="6" operator="equal">
      <formula>$W$10</formula>
    </cfRule>
    <cfRule type="cellIs" dxfId="13" priority="7" operator="equal">
      <formula>$W$9</formula>
    </cfRule>
    <cfRule type="cellIs" dxfId="12" priority="8" operator="equal">
      <formula>$W$8</formula>
    </cfRule>
  </conditionalFormatting>
  <conditionalFormatting sqref="P45">
    <cfRule type="cellIs" dxfId="11" priority="1" operator="between">
      <formula>1</formula>
      <formula>1</formula>
    </cfRule>
    <cfRule type="cellIs" dxfId="10" priority="2" operator="between">
      <formula>0.9</formula>
      <formula>0.99</formula>
    </cfRule>
    <cfRule type="cellIs" dxfId="9" priority="3" operator="between">
      <formula>0.89</formula>
      <formula>0.8</formula>
    </cfRule>
    <cfRule type="cellIs" dxfId="8" priority="4" operator="between">
      <formula>0.79</formula>
      <formula>0</formula>
    </cfRule>
  </conditionalFormatting>
  <dataValidations count="2">
    <dataValidation type="list" allowBlank="1" showInputMessage="1" showErrorMessage="1" sqref="R40:R48 R14:R38" xr:uid="{520AC30A-FC27-4FA2-B39B-86E79C0690DD}">
      <formula1>#REF!</formula1>
    </dataValidation>
    <dataValidation type="list" allowBlank="1" showInputMessage="1" showErrorMessage="1" sqref="K14:K17 K40:K47 K19:K38" xr:uid="{4B77AE36-9C37-4703-9CF1-1EAEED2250B6}">
      <formula1>$W$8:$W$11</formula1>
    </dataValidation>
  </dataValidations>
  <pageMargins left="0.19685039370078741" right="0.19685039370078741" top="0.19685039370078741" bottom="0.19685039370078741" header="0" footer="0"/>
  <pageSetup scale="46" orientation="landscape" r:id="rId1"/>
  <rowBreaks count="3" manualBreakCount="3">
    <brk id="39" max="16383" man="1"/>
    <brk id="48" max="16383" man="1"/>
    <brk id="64" max="16" man="1"/>
  </rowBreaks>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ontainsText" priority="59" operator="containsText" id="{33EDFBF5-757A-4E22-B58A-B7BF476CF033}">
            <xm:f>NOT(ISERROR(SEARCH(#REF!,R14)))</xm:f>
            <xm:f>#REF!</xm:f>
            <x14:dxf>
              <font>
                <b/>
                <i val="0"/>
                <color theme="0"/>
              </font>
              <fill>
                <patternFill>
                  <bgColor rgb="FFFF0000"/>
                </patternFill>
              </fill>
            </x14:dxf>
          </x14:cfRule>
          <x14:cfRule type="containsText" priority="60" operator="containsText" id="{B5D3CD65-6A10-46CC-942A-571FCA6C615F}">
            <xm:f>NOT(ISERROR(SEARCH(#REF!,R14)))</xm:f>
            <xm:f>#REF!</xm:f>
            <x14:dxf>
              <font>
                <b/>
                <i val="0"/>
                <color theme="0"/>
              </font>
              <fill>
                <patternFill>
                  <bgColor rgb="FF00B050"/>
                </patternFill>
              </fill>
            </x14:dxf>
          </x14:cfRule>
          <xm:sqref>R40:R44 R24:R35 R37:R38 R46:R48 R14:R22</xm:sqref>
        </x14:conditionalFormatting>
        <x14:conditionalFormatting xmlns:xm="http://schemas.microsoft.com/office/excel/2006/main">
          <x14:cfRule type="containsText" priority="25" operator="containsText" id="{646E7597-20D1-48A9-A481-7F38AA55D613}">
            <xm:f>NOT(ISERROR(SEARCH(#REF!,R23)))</xm:f>
            <xm:f>#REF!</xm:f>
            <x14:dxf>
              <font>
                <b/>
                <i val="0"/>
                <color theme="0"/>
              </font>
              <fill>
                <patternFill>
                  <bgColor rgb="FFFF0000"/>
                </patternFill>
              </fill>
            </x14:dxf>
          </x14:cfRule>
          <x14:cfRule type="containsText" priority="26" operator="containsText" id="{4DED9987-2B3A-46BB-87EB-972403403A24}">
            <xm:f>NOT(ISERROR(SEARCH(#REF!,R23)))</xm:f>
            <xm:f>#REF!</xm:f>
            <x14:dxf>
              <font>
                <b/>
                <i val="0"/>
                <color theme="0"/>
              </font>
              <fill>
                <patternFill>
                  <bgColor rgb="FF00B050"/>
                </patternFill>
              </fill>
            </x14:dxf>
          </x14:cfRule>
          <xm:sqref>R23</xm:sqref>
        </x14:conditionalFormatting>
        <x14:conditionalFormatting xmlns:xm="http://schemas.microsoft.com/office/excel/2006/main">
          <x14:cfRule type="containsText" priority="15" operator="containsText" id="{8FF9D8A8-115A-4402-BF98-12133D69EA81}">
            <xm:f>NOT(ISERROR(SEARCH(#REF!,R36)))</xm:f>
            <xm:f>#REF!</xm:f>
            <x14:dxf>
              <font>
                <b/>
                <i val="0"/>
                <color theme="0"/>
              </font>
              <fill>
                <patternFill>
                  <bgColor rgb="FFFF0000"/>
                </patternFill>
              </fill>
            </x14:dxf>
          </x14:cfRule>
          <x14:cfRule type="containsText" priority="16" operator="containsText" id="{25C182C4-BECD-4B9E-B368-7817FC4BFD7E}">
            <xm:f>NOT(ISERROR(SEARCH(#REF!,R36)))</xm:f>
            <xm:f>#REF!</xm:f>
            <x14:dxf>
              <font>
                <b/>
                <i val="0"/>
                <color theme="0"/>
              </font>
              <fill>
                <patternFill>
                  <bgColor rgb="FF00B050"/>
                </patternFill>
              </fill>
            </x14:dxf>
          </x14:cfRule>
          <xm:sqref>R36</xm:sqref>
        </x14:conditionalFormatting>
        <x14:conditionalFormatting xmlns:xm="http://schemas.microsoft.com/office/excel/2006/main">
          <x14:cfRule type="containsText" priority="9" operator="containsText" id="{CE6060D7-542D-4A9E-9CAE-8DAEA926681B}">
            <xm:f>NOT(ISERROR(SEARCH(#REF!,R45)))</xm:f>
            <xm:f>#REF!</xm:f>
            <x14:dxf>
              <font>
                <b/>
                <i val="0"/>
                <color theme="0"/>
              </font>
              <fill>
                <patternFill>
                  <bgColor rgb="FFFF0000"/>
                </patternFill>
              </fill>
            </x14:dxf>
          </x14:cfRule>
          <x14:cfRule type="containsText" priority="10" operator="containsText" id="{17C7B825-E388-4116-8793-02263641A294}">
            <xm:f>NOT(ISERROR(SEARCH(#REF!,R45)))</xm:f>
            <xm:f>#REF!</xm:f>
            <x14:dxf>
              <font>
                <b/>
                <i val="0"/>
                <color theme="0"/>
              </font>
              <fill>
                <patternFill>
                  <bgColor rgb="FF00B050"/>
                </patternFill>
              </fill>
            </x14:dxf>
          </x14:cfRule>
          <xm:sqref>R45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C041-2888-4FA5-BA6F-D623C5560B72}">
  <sheetPr>
    <pageSetUpPr fitToPage="1"/>
  </sheetPr>
  <dimension ref="A1:AP147"/>
  <sheetViews>
    <sheetView showGridLines="0" view="pageBreakPreview" zoomScale="85" zoomScaleNormal="85" zoomScaleSheetLayoutView="85" workbookViewId="0">
      <selection activeCell="G5" sqref="G1:G1048576"/>
    </sheetView>
  </sheetViews>
  <sheetFormatPr baseColWidth="10" defaultColWidth="11.42578125" defaultRowHeight="15" x14ac:dyDescent="0.25"/>
  <cols>
    <col min="1" max="1" width="3.5703125" style="573" customWidth="1"/>
    <col min="2" max="2" width="29.28515625" style="671" customWidth="1"/>
    <col min="3" max="3" width="28.85546875" style="671" customWidth="1"/>
    <col min="4" max="4" width="27.28515625" style="672" customWidth="1"/>
    <col min="5" max="5" width="18.140625" style="672" hidden="1" customWidth="1"/>
    <col min="6" max="6" width="28" style="672" customWidth="1"/>
    <col min="7" max="7" width="21.85546875" style="672" hidden="1" customWidth="1"/>
    <col min="8" max="8" width="16.5703125" style="573" customWidth="1"/>
    <col min="9" max="9" width="16.42578125" style="573" customWidth="1"/>
    <col min="10" max="10" width="26.85546875" style="573" customWidth="1"/>
    <col min="11" max="11" width="28.42578125" style="573" customWidth="1"/>
    <col min="12" max="12" width="39.7109375" style="573" customWidth="1"/>
    <col min="13" max="13" width="19.28515625" style="573" hidden="1" customWidth="1"/>
    <col min="14" max="14" width="19.7109375" style="573" hidden="1" customWidth="1"/>
    <col min="15" max="15" width="20.140625" style="573" hidden="1" customWidth="1"/>
    <col min="16" max="16" width="26.7109375" style="122" customWidth="1"/>
    <col min="17" max="17" width="29.28515625" style="672" customWidth="1"/>
    <col min="18" max="18" width="22.28515625" style="573" hidden="1" customWidth="1"/>
    <col min="19" max="19" width="27.7109375" style="573" hidden="1" customWidth="1"/>
    <col min="20" max="21" width="11.42578125" style="573" customWidth="1"/>
    <col min="22" max="22" width="11.42578125" style="573" hidden="1" customWidth="1"/>
    <col min="23" max="23" width="13.42578125" style="573" hidden="1" customWidth="1"/>
    <col min="24" max="24" width="20.7109375" style="573" customWidth="1"/>
    <col min="25" max="16384" width="11.42578125" style="573"/>
  </cols>
  <sheetData>
    <row r="1" spans="1:38" x14ac:dyDescent="0.25">
      <c r="A1" s="570"/>
      <c r="B1" s="571"/>
      <c r="C1" s="571"/>
      <c r="D1" s="571"/>
      <c r="E1" s="571"/>
      <c r="F1" s="572"/>
      <c r="G1" s="572"/>
      <c r="H1" s="571"/>
      <c r="I1" s="571"/>
      <c r="J1" s="571"/>
      <c r="K1" s="571"/>
      <c r="L1" s="571"/>
      <c r="M1" s="571"/>
      <c r="N1" s="571"/>
      <c r="O1" s="571"/>
      <c r="P1" s="571"/>
      <c r="Q1" s="572"/>
      <c r="R1" s="571"/>
      <c r="S1" s="570"/>
      <c r="T1" s="570"/>
      <c r="U1" s="570"/>
      <c r="V1" s="570"/>
      <c r="W1" s="570"/>
      <c r="X1" s="570"/>
      <c r="Y1" s="570"/>
      <c r="Z1" s="570"/>
      <c r="AA1" s="570"/>
    </row>
    <row r="2" spans="1:38" ht="25.5" x14ac:dyDescent="0.35">
      <c r="A2" s="570"/>
      <c r="B2" s="680" t="s">
        <v>0</v>
      </c>
      <c r="C2" s="680"/>
      <c r="D2" s="680"/>
      <c r="E2" s="680"/>
      <c r="F2" s="681"/>
      <c r="G2" s="681"/>
      <c r="H2" s="680"/>
      <c r="I2" s="680"/>
      <c r="J2" s="680"/>
      <c r="K2" s="680"/>
      <c r="L2" s="680"/>
      <c r="M2" s="680"/>
      <c r="N2" s="680"/>
      <c r="O2" s="680"/>
      <c r="P2" s="680"/>
      <c r="Q2" s="681"/>
      <c r="R2" s="570"/>
      <c r="S2" s="570"/>
      <c r="T2" s="570"/>
      <c r="U2" s="570"/>
      <c r="V2" s="570"/>
      <c r="W2" s="570"/>
      <c r="X2" s="570"/>
      <c r="Y2" s="570"/>
      <c r="Z2" s="570"/>
      <c r="AA2" s="570"/>
      <c r="AB2" s="570"/>
      <c r="AC2" s="570"/>
      <c r="AD2" s="570"/>
      <c r="AE2" s="570"/>
      <c r="AF2" s="570"/>
      <c r="AG2" s="570"/>
      <c r="AH2" s="570"/>
      <c r="AI2" s="570"/>
      <c r="AJ2" s="570"/>
      <c r="AK2" s="570"/>
      <c r="AL2" s="570"/>
    </row>
    <row r="3" spans="1:38" ht="20.25" x14ac:dyDescent="0.3">
      <c r="A3" s="570"/>
      <c r="B3" s="682" t="s">
        <v>1</v>
      </c>
      <c r="C3" s="682"/>
      <c r="D3" s="682"/>
      <c r="E3" s="682"/>
      <c r="F3" s="683"/>
      <c r="G3" s="683"/>
      <c r="H3" s="682"/>
      <c r="I3" s="682"/>
      <c r="J3" s="682"/>
      <c r="K3" s="682"/>
      <c r="L3" s="682"/>
      <c r="M3" s="682"/>
      <c r="N3" s="682"/>
      <c r="O3" s="682"/>
      <c r="P3" s="682"/>
      <c r="Q3" s="683"/>
      <c r="R3" s="570"/>
      <c r="S3" s="570"/>
      <c r="T3" s="570"/>
      <c r="U3" s="570"/>
      <c r="V3" s="570"/>
      <c r="W3" s="570"/>
      <c r="X3" s="570"/>
      <c r="Y3" s="570"/>
      <c r="Z3" s="570"/>
      <c r="AA3" s="570"/>
      <c r="AB3" s="570"/>
      <c r="AC3" s="570"/>
      <c r="AD3" s="570"/>
      <c r="AE3" s="570"/>
      <c r="AF3" s="570"/>
      <c r="AG3" s="570"/>
      <c r="AH3" s="570"/>
      <c r="AI3" s="570"/>
      <c r="AJ3" s="570"/>
      <c r="AK3" s="570"/>
      <c r="AL3" s="570"/>
    </row>
    <row r="4" spans="1:38" ht="16.5" x14ac:dyDescent="0.25">
      <c r="A4" s="570"/>
      <c r="B4" s="684" t="s">
        <v>134</v>
      </c>
      <c r="C4" s="684"/>
      <c r="D4" s="684"/>
      <c r="E4" s="684"/>
      <c r="F4" s="685"/>
      <c r="G4" s="685"/>
      <c r="H4" s="684"/>
      <c r="I4" s="684"/>
      <c r="J4" s="684"/>
      <c r="K4" s="684"/>
      <c r="L4" s="684"/>
      <c r="M4" s="684"/>
      <c r="N4" s="684"/>
      <c r="O4" s="684"/>
      <c r="P4" s="684"/>
      <c r="Q4" s="685"/>
      <c r="R4" s="570"/>
      <c r="S4" s="570"/>
      <c r="T4" s="570"/>
      <c r="U4" s="570"/>
      <c r="V4" s="570"/>
      <c r="W4" s="570"/>
      <c r="X4" s="570"/>
      <c r="Y4" s="570"/>
      <c r="Z4" s="570"/>
      <c r="AA4" s="570"/>
      <c r="AB4" s="570"/>
      <c r="AC4" s="570"/>
      <c r="AD4" s="570"/>
      <c r="AE4" s="570"/>
      <c r="AF4" s="570"/>
      <c r="AG4" s="570"/>
      <c r="AH4" s="570"/>
      <c r="AI4" s="570"/>
      <c r="AJ4" s="570"/>
      <c r="AK4" s="570"/>
      <c r="AL4" s="570"/>
    </row>
    <row r="5" spans="1:38" x14ac:dyDescent="0.25">
      <c r="A5" s="570"/>
      <c r="B5" s="580"/>
      <c r="C5" s="580"/>
      <c r="D5" s="581"/>
      <c r="E5" s="581"/>
      <c r="F5" s="581"/>
      <c r="G5" s="581"/>
      <c r="H5" s="570"/>
      <c r="I5" s="570"/>
      <c r="J5" s="570"/>
      <c r="K5" s="570"/>
      <c r="L5" s="570"/>
      <c r="M5" s="570"/>
      <c r="N5" s="570"/>
      <c r="O5" s="570"/>
      <c r="P5" s="13"/>
      <c r="Q5" s="581"/>
      <c r="R5" s="570"/>
      <c r="S5" s="570"/>
      <c r="T5" s="570"/>
      <c r="U5" s="570"/>
      <c r="V5" s="570"/>
      <c r="W5" s="570"/>
      <c r="X5" s="570"/>
      <c r="Y5" s="570"/>
      <c r="Z5" s="570"/>
      <c r="AA5" s="570"/>
      <c r="AB5" s="570"/>
      <c r="AC5" s="570"/>
      <c r="AD5" s="570"/>
      <c r="AE5" s="570"/>
      <c r="AF5" s="570"/>
      <c r="AG5" s="570"/>
      <c r="AH5" s="570"/>
      <c r="AI5" s="570"/>
      <c r="AJ5" s="570"/>
      <c r="AK5" s="570"/>
      <c r="AL5" s="570"/>
    </row>
    <row r="6" spans="1:38" ht="27" customHeight="1" x14ac:dyDescent="0.25">
      <c r="A6" s="570"/>
      <c r="B6" s="580"/>
      <c r="C6" s="580"/>
      <c r="D6" s="581"/>
      <c r="E6" s="581"/>
      <c r="F6" s="581"/>
      <c r="G6" s="581"/>
      <c r="H6" s="570"/>
      <c r="I6" s="570"/>
      <c r="J6" s="570"/>
      <c r="K6" s="570"/>
      <c r="L6" s="570"/>
      <c r="M6" s="570"/>
      <c r="N6" s="570"/>
      <c r="O6" s="570"/>
      <c r="P6" s="13"/>
      <c r="Q6" s="581"/>
      <c r="R6" s="570"/>
      <c r="S6" s="570"/>
      <c r="T6" s="570"/>
      <c r="U6" s="570"/>
      <c r="V6" s="570"/>
      <c r="W6" s="570"/>
      <c r="X6" s="570"/>
    </row>
    <row r="7" spans="1:38" ht="24.75" customHeight="1" x14ac:dyDescent="0.25">
      <c r="A7" s="570"/>
      <c r="B7" s="686" t="s">
        <v>3</v>
      </c>
      <c r="C7" s="687" t="s">
        <v>438</v>
      </c>
      <c r="D7" s="688"/>
      <c r="E7" s="688"/>
      <c r="F7" s="688"/>
      <c r="G7" s="688"/>
      <c r="H7" s="688"/>
      <c r="I7" s="688"/>
      <c r="J7" s="688"/>
      <c r="K7" s="688"/>
      <c r="L7" s="688"/>
      <c r="M7" s="688"/>
      <c r="N7" s="688"/>
      <c r="O7" s="689"/>
      <c r="P7" s="690" t="s">
        <v>5</v>
      </c>
      <c r="Q7" s="691">
        <f>AVERAGE(P15,P20,P21,P23,P27,P28,P29,P30,P31,P32,P34,P38,P41,P46)</f>
        <v>0.9285714285714286</v>
      </c>
      <c r="R7" s="692"/>
      <c r="S7" s="692"/>
      <c r="T7" s="570"/>
      <c r="U7" s="570"/>
      <c r="V7" s="570"/>
      <c r="W7" s="570"/>
      <c r="X7" s="570"/>
      <c r="Y7" s="570"/>
      <c r="Z7" s="570"/>
      <c r="AA7" s="570"/>
    </row>
    <row r="8" spans="1:38" ht="19.5" customHeight="1" x14ac:dyDescent="0.25">
      <c r="A8" s="570"/>
      <c r="B8" s="686" t="s">
        <v>78</v>
      </c>
      <c r="C8" s="693" t="s">
        <v>79</v>
      </c>
      <c r="D8" s="694"/>
      <c r="E8" s="694"/>
      <c r="F8" s="694"/>
      <c r="G8" s="694"/>
      <c r="H8" s="694"/>
      <c r="I8" s="694"/>
      <c r="J8" s="694"/>
      <c r="K8" s="694"/>
      <c r="L8" s="694"/>
      <c r="M8" s="694"/>
      <c r="N8" s="694"/>
      <c r="O8" s="695"/>
      <c r="P8" s="690"/>
      <c r="Q8" s="691"/>
      <c r="R8" s="692"/>
      <c r="S8" s="692"/>
      <c r="T8" s="570"/>
      <c r="U8" s="570"/>
      <c r="V8" s="570"/>
      <c r="W8" s="570"/>
      <c r="X8" s="570"/>
      <c r="Y8" s="570"/>
      <c r="Z8" s="570"/>
      <c r="AA8" s="570"/>
    </row>
    <row r="9" spans="1:38" ht="20.25" customHeight="1" x14ac:dyDescent="0.25">
      <c r="A9" s="570"/>
      <c r="B9" s="696" t="s">
        <v>6</v>
      </c>
      <c r="C9" s="144" t="s">
        <v>439</v>
      </c>
      <c r="D9" s="145"/>
      <c r="E9" s="145"/>
      <c r="F9" s="145"/>
      <c r="G9" s="145"/>
      <c r="H9" s="145"/>
      <c r="I9" s="145"/>
      <c r="J9" s="145"/>
      <c r="K9" s="145"/>
      <c r="L9" s="145"/>
      <c r="M9" s="145"/>
      <c r="N9" s="145"/>
      <c r="O9" s="146"/>
      <c r="P9" s="690"/>
      <c r="Q9" s="691"/>
      <c r="R9" s="147"/>
      <c r="S9" s="147"/>
      <c r="T9" s="570"/>
      <c r="U9" s="570"/>
      <c r="V9" s="590"/>
      <c r="W9" s="573" t="s">
        <v>8</v>
      </c>
      <c r="X9" s="570"/>
      <c r="Y9" s="570"/>
    </row>
    <row r="10" spans="1:38" ht="21.75" customHeight="1" x14ac:dyDescent="0.25">
      <c r="A10" s="570"/>
      <c r="B10" s="696" t="s">
        <v>9</v>
      </c>
      <c r="C10" s="144" t="s">
        <v>440</v>
      </c>
      <c r="D10" s="145"/>
      <c r="E10" s="145"/>
      <c r="F10" s="145"/>
      <c r="G10" s="145"/>
      <c r="H10" s="145"/>
      <c r="I10" s="145"/>
      <c r="J10" s="145"/>
      <c r="K10" s="145"/>
      <c r="L10" s="145"/>
      <c r="M10" s="145"/>
      <c r="N10" s="145"/>
      <c r="O10" s="146"/>
      <c r="P10" s="690"/>
      <c r="Q10" s="691"/>
      <c r="R10" s="147"/>
      <c r="S10" s="147"/>
      <c r="T10" s="570"/>
      <c r="U10" s="570"/>
      <c r="V10" s="591"/>
      <c r="W10" s="573" t="s">
        <v>11</v>
      </c>
      <c r="X10" s="570"/>
      <c r="Y10" s="570"/>
    </row>
    <row r="11" spans="1:38" ht="22.5" customHeight="1" x14ac:dyDescent="0.25">
      <c r="A11" s="570"/>
      <c r="B11" s="696" t="s">
        <v>12</v>
      </c>
      <c r="C11" s="144" t="s">
        <v>441</v>
      </c>
      <c r="D11" s="145"/>
      <c r="E11" s="145"/>
      <c r="F11" s="145"/>
      <c r="G11" s="145"/>
      <c r="H11" s="145"/>
      <c r="I11" s="145"/>
      <c r="J11" s="145"/>
      <c r="K11" s="145"/>
      <c r="L11" s="145"/>
      <c r="M11" s="145"/>
      <c r="N11" s="145"/>
      <c r="O11" s="146"/>
      <c r="P11" s="690"/>
      <c r="Q11" s="691"/>
      <c r="R11" s="147"/>
      <c r="S11" s="147"/>
      <c r="T11" s="570"/>
      <c r="U11" s="570"/>
      <c r="V11" s="592"/>
      <c r="W11" s="573" t="s">
        <v>14</v>
      </c>
      <c r="X11" s="570"/>
      <c r="Y11" s="570"/>
    </row>
    <row r="12" spans="1:38" ht="18.75" customHeight="1" x14ac:dyDescent="0.25">
      <c r="A12" s="570"/>
      <c r="B12" s="697" t="s">
        <v>15</v>
      </c>
      <c r="C12" s="698"/>
      <c r="D12" s="698"/>
      <c r="E12" s="698"/>
      <c r="F12" s="698"/>
      <c r="G12" s="698"/>
      <c r="H12" s="698"/>
      <c r="I12" s="698"/>
      <c r="J12" s="699"/>
      <c r="K12" s="697" t="s">
        <v>16</v>
      </c>
      <c r="L12" s="698"/>
      <c r="M12" s="698"/>
      <c r="N12" s="698"/>
      <c r="O12" s="698"/>
      <c r="P12" s="698"/>
      <c r="Q12" s="700" t="s">
        <v>17</v>
      </c>
      <c r="R12" s="700"/>
      <c r="S12" s="700"/>
      <c r="T12" s="570"/>
      <c r="U12" s="570"/>
      <c r="V12" s="597"/>
      <c r="W12" s="570" t="s">
        <v>18</v>
      </c>
      <c r="X12" s="570"/>
      <c r="Y12" s="570"/>
      <c r="Z12" s="701"/>
      <c r="AA12" s="701"/>
      <c r="AB12" s="570"/>
      <c r="AC12" s="570"/>
      <c r="AD12" s="570"/>
      <c r="AE12" s="570"/>
    </row>
    <row r="13" spans="1:38" ht="39.75" customHeight="1" x14ac:dyDescent="0.25">
      <c r="A13" s="570"/>
      <c r="B13" s="702" t="s">
        <v>19</v>
      </c>
      <c r="C13" s="703" t="s">
        <v>20</v>
      </c>
      <c r="D13" s="702" t="s">
        <v>21</v>
      </c>
      <c r="E13" s="704" t="s">
        <v>22</v>
      </c>
      <c r="F13" s="705" t="s">
        <v>23</v>
      </c>
      <c r="G13" s="704" t="s">
        <v>24</v>
      </c>
      <c r="H13" s="706" t="s">
        <v>25</v>
      </c>
      <c r="I13" s="707"/>
      <c r="J13" s="708" t="s">
        <v>26</v>
      </c>
      <c r="K13" s="709" t="s">
        <v>27</v>
      </c>
      <c r="L13" s="708" t="s">
        <v>28</v>
      </c>
      <c r="M13" s="709" t="s">
        <v>29</v>
      </c>
      <c r="N13" s="708" t="s">
        <v>30</v>
      </c>
      <c r="O13" s="709" t="s">
        <v>31</v>
      </c>
      <c r="P13" s="165" t="s">
        <v>32</v>
      </c>
      <c r="Q13" s="709" t="s">
        <v>33</v>
      </c>
      <c r="R13" s="710" t="s">
        <v>34</v>
      </c>
      <c r="S13" s="711" t="s">
        <v>28</v>
      </c>
      <c r="T13" s="570"/>
      <c r="U13" s="570"/>
      <c r="V13" s="570"/>
      <c r="W13" s="570"/>
      <c r="X13" s="570"/>
      <c r="Y13" s="570"/>
      <c r="Z13" s="570"/>
      <c r="AA13" s="570"/>
      <c r="AB13" s="570"/>
      <c r="AC13" s="570"/>
      <c r="AD13" s="570"/>
    </row>
    <row r="14" spans="1:38" ht="24" customHeight="1" x14ac:dyDescent="0.25">
      <c r="A14" s="570"/>
      <c r="B14" s="705"/>
      <c r="C14" s="703"/>
      <c r="D14" s="705"/>
      <c r="E14" s="704"/>
      <c r="F14" s="712"/>
      <c r="G14" s="704"/>
      <c r="H14" s="713" t="s">
        <v>35</v>
      </c>
      <c r="I14" s="713" t="s">
        <v>36</v>
      </c>
      <c r="J14" s="714"/>
      <c r="K14" s="709"/>
      <c r="L14" s="714"/>
      <c r="M14" s="709"/>
      <c r="N14" s="714"/>
      <c r="O14" s="709"/>
      <c r="P14" s="313"/>
      <c r="Q14" s="709"/>
      <c r="R14" s="715"/>
      <c r="S14" s="710"/>
      <c r="T14" s="570"/>
      <c r="U14" s="570"/>
      <c r="V14" s="570"/>
      <c r="W14" s="570"/>
      <c r="X14" s="570"/>
      <c r="Y14" s="570"/>
      <c r="Z14" s="570"/>
      <c r="AA14" s="570"/>
      <c r="AB14" s="570"/>
      <c r="AC14" s="570"/>
      <c r="AD14" s="570"/>
    </row>
    <row r="15" spans="1:38" ht="131.25" customHeight="1" x14ac:dyDescent="0.25">
      <c r="A15" s="570"/>
      <c r="B15" s="716" t="s">
        <v>442</v>
      </c>
      <c r="C15" s="717" t="s">
        <v>443</v>
      </c>
      <c r="D15" s="718" t="s">
        <v>444</v>
      </c>
      <c r="E15" s="719">
        <v>0.3</v>
      </c>
      <c r="F15" s="720" t="s">
        <v>445</v>
      </c>
      <c r="G15" s="262">
        <v>0.05</v>
      </c>
      <c r="H15" s="721" t="s">
        <v>373</v>
      </c>
      <c r="I15" s="721" t="s">
        <v>446</v>
      </c>
      <c r="J15" s="551" t="s">
        <v>447</v>
      </c>
      <c r="K15" s="722" t="s">
        <v>8</v>
      </c>
      <c r="L15" s="723"/>
      <c r="M15" s="58">
        <f>IF(K15="SI",G15, IF( K15="Cumplimiento Negativo",G15,"0"))</f>
        <v>0.05</v>
      </c>
      <c r="N15" s="724">
        <f>SUM(M15:M18)</f>
        <v>0.30000000000000004</v>
      </c>
      <c r="O15" s="724" t="e">
        <f>SUM(#REF!)</f>
        <v>#REF!</v>
      </c>
      <c r="P15" s="209">
        <f>+(M15*O19/M19)+(M16*O19/M19)+(M17*O19/M19)+(M18*O19/M19)</f>
        <v>1</v>
      </c>
      <c r="Q15" s="725" t="s">
        <v>448</v>
      </c>
      <c r="R15" s="726"/>
      <c r="S15" s="664"/>
      <c r="T15" s="570"/>
      <c r="U15" s="570"/>
      <c r="V15" s="570"/>
      <c r="W15" s="570"/>
      <c r="X15" s="570"/>
      <c r="Y15" s="570"/>
      <c r="Z15" s="570"/>
    </row>
    <row r="16" spans="1:38" ht="83.25" customHeight="1" x14ac:dyDescent="0.25">
      <c r="A16" s="570"/>
      <c r="B16" s="727"/>
      <c r="C16" s="728"/>
      <c r="D16" s="718"/>
      <c r="E16" s="719"/>
      <c r="F16" s="720" t="s">
        <v>449</v>
      </c>
      <c r="G16" s="262">
        <v>0.05</v>
      </c>
      <c r="H16" s="721"/>
      <c r="I16" s="721"/>
      <c r="J16" s="551" t="s">
        <v>450</v>
      </c>
      <c r="K16" s="622" t="s">
        <v>8</v>
      </c>
      <c r="L16" s="723"/>
      <c r="M16" s="58">
        <f>IF(K16="SI",G16, IF( K16="Cumplimiento Negativo",G16,"0"))</f>
        <v>0.05</v>
      </c>
      <c r="N16" s="724">
        <f>SUM(M16)</f>
        <v>0.05</v>
      </c>
      <c r="O16" s="724" t="e">
        <f>SUM(#REF!)</f>
        <v>#REF!</v>
      </c>
      <c r="P16" s="222"/>
      <c r="Q16" s="725" t="s">
        <v>451</v>
      </c>
      <c r="R16" s="726"/>
      <c r="S16" s="664"/>
      <c r="T16" s="570"/>
      <c r="U16" s="570"/>
      <c r="V16" s="570"/>
      <c r="W16" s="570"/>
      <c r="X16" s="570"/>
      <c r="Y16" s="570"/>
      <c r="Z16" s="570"/>
    </row>
    <row r="17" spans="1:26" ht="103.5" customHeight="1" x14ac:dyDescent="0.25">
      <c r="A17" s="570"/>
      <c r="B17" s="727"/>
      <c r="C17" s="728"/>
      <c r="D17" s="718"/>
      <c r="E17" s="719"/>
      <c r="F17" s="720" t="s">
        <v>452</v>
      </c>
      <c r="G17" s="262">
        <v>0.1</v>
      </c>
      <c r="H17" s="721"/>
      <c r="I17" s="721"/>
      <c r="J17" s="556" t="s">
        <v>453</v>
      </c>
      <c r="K17" s="622" t="s">
        <v>8</v>
      </c>
      <c r="L17" s="723"/>
      <c r="M17" s="58">
        <f t="shared" ref="M17:M21" si="0">IF(K17="SI",G17, IF( K17="Cumplimiento Negativo",G17,"0"))</f>
        <v>0.1</v>
      </c>
      <c r="N17" s="724">
        <f>SUM(M17)</f>
        <v>0.1</v>
      </c>
      <c r="O17" s="724" t="e">
        <f>SUM(#REF!)</f>
        <v>#REF!</v>
      </c>
      <c r="P17" s="222"/>
      <c r="Q17" s="725" t="s">
        <v>454</v>
      </c>
      <c r="R17" s="726"/>
      <c r="S17" s="664"/>
      <c r="T17" s="570"/>
      <c r="U17" s="570"/>
      <c r="V17" s="570"/>
      <c r="W17" s="570"/>
      <c r="X17" s="570"/>
      <c r="Y17" s="570"/>
      <c r="Z17" s="570"/>
    </row>
    <row r="18" spans="1:26" ht="100.5" customHeight="1" x14ac:dyDescent="0.25">
      <c r="A18" s="570"/>
      <c r="B18" s="727"/>
      <c r="C18" s="728"/>
      <c r="D18" s="718"/>
      <c r="E18" s="719"/>
      <c r="F18" s="720" t="s">
        <v>455</v>
      </c>
      <c r="G18" s="262">
        <v>0.1</v>
      </c>
      <c r="H18" s="83" t="s">
        <v>456</v>
      </c>
      <c r="I18" s="83" t="s">
        <v>457</v>
      </c>
      <c r="J18" s="556" t="s">
        <v>458</v>
      </c>
      <c r="K18" s="622" t="s">
        <v>8</v>
      </c>
      <c r="L18" s="723"/>
      <c r="M18" s="58">
        <f t="shared" si="0"/>
        <v>0.1</v>
      </c>
      <c r="N18" s="724">
        <f>SUM(M18)</f>
        <v>0.1</v>
      </c>
      <c r="O18" s="724" t="e">
        <f>SUM(#REF!)</f>
        <v>#REF!</v>
      </c>
      <c r="P18" s="237"/>
      <c r="Q18" s="729" t="s">
        <v>459</v>
      </c>
      <c r="R18" s="730"/>
      <c r="S18" s="731"/>
      <c r="T18" s="570"/>
      <c r="U18" s="570"/>
      <c r="V18" s="570"/>
      <c r="W18" s="570"/>
      <c r="X18" s="570"/>
      <c r="Y18" s="570"/>
      <c r="Z18" s="570"/>
    </row>
    <row r="19" spans="1:26" ht="100.5" hidden="1" customHeight="1" x14ac:dyDescent="0.25">
      <c r="A19" s="570"/>
      <c r="B19" s="727"/>
      <c r="C19" s="728"/>
      <c r="D19" s="732"/>
      <c r="E19" s="733"/>
      <c r="F19" s="720"/>
      <c r="G19" s="262"/>
      <c r="H19" s="83"/>
      <c r="I19" s="83"/>
      <c r="J19" s="556"/>
      <c r="K19" s="622"/>
      <c r="L19" s="734"/>
      <c r="M19" s="58">
        <v>0.3</v>
      </c>
      <c r="N19" s="724"/>
      <c r="O19" s="724">
        <v>1</v>
      </c>
      <c r="P19" s="735"/>
      <c r="Q19" s="729"/>
      <c r="R19" s="730"/>
      <c r="S19" s="731"/>
      <c r="T19" s="570"/>
      <c r="U19" s="570"/>
      <c r="V19" s="570"/>
      <c r="W19" s="570"/>
      <c r="X19" s="570"/>
      <c r="Y19" s="570"/>
      <c r="Z19" s="570"/>
    </row>
    <row r="20" spans="1:26" ht="69.75" customHeight="1" x14ac:dyDescent="0.25">
      <c r="A20" s="570"/>
      <c r="B20" s="727"/>
      <c r="C20" s="728"/>
      <c r="D20" s="536" t="s">
        <v>460</v>
      </c>
      <c r="E20" s="736">
        <v>0.15</v>
      </c>
      <c r="F20" s="720" t="s">
        <v>461</v>
      </c>
      <c r="G20" s="262">
        <v>0.05</v>
      </c>
      <c r="H20" s="737">
        <v>44440</v>
      </c>
      <c r="I20" s="737">
        <v>44457</v>
      </c>
      <c r="J20" s="738" t="s">
        <v>462</v>
      </c>
      <c r="K20" s="622" t="s">
        <v>11</v>
      </c>
      <c r="L20" s="734"/>
      <c r="M20" s="58" t="str">
        <f t="shared" si="0"/>
        <v>0</v>
      </c>
      <c r="N20" s="724"/>
      <c r="O20" s="724">
        <v>0.05</v>
      </c>
      <c r="P20" s="65">
        <f>M20/O20</f>
        <v>0</v>
      </c>
      <c r="Q20" s="729" t="s">
        <v>463</v>
      </c>
      <c r="R20" s="730"/>
      <c r="S20" s="731"/>
      <c r="T20" s="570"/>
      <c r="U20" s="570"/>
      <c r="V20" s="570"/>
      <c r="W20" s="570"/>
      <c r="X20" s="570"/>
      <c r="Y20" s="570"/>
      <c r="Z20" s="570"/>
    </row>
    <row r="21" spans="1:26" ht="75.75" customHeight="1" x14ac:dyDescent="0.25">
      <c r="A21" s="570"/>
      <c r="B21" s="739"/>
      <c r="C21" s="740"/>
      <c r="D21" s="536" t="s">
        <v>464</v>
      </c>
      <c r="E21" s="741"/>
      <c r="F21" s="720" t="s">
        <v>465</v>
      </c>
      <c r="G21" s="262">
        <v>0.05</v>
      </c>
      <c r="H21" s="462">
        <v>44440</v>
      </c>
      <c r="I21" s="462">
        <v>44469</v>
      </c>
      <c r="J21" s="738" t="s">
        <v>466</v>
      </c>
      <c r="K21" s="622" t="s">
        <v>8</v>
      </c>
      <c r="L21" s="734"/>
      <c r="M21" s="58">
        <f t="shared" si="0"/>
        <v>0.05</v>
      </c>
      <c r="N21" s="724"/>
      <c r="O21" s="724">
        <v>0.05</v>
      </c>
      <c r="P21" s="65">
        <f>M21/O21</f>
        <v>1</v>
      </c>
      <c r="Q21" s="742" t="s">
        <v>467</v>
      </c>
      <c r="R21" s="730"/>
      <c r="S21" s="731"/>
      <c r="T21" s="570"/>
      <c r="U21" s="570"/>
      <c r="V21" s="570"/>
      <c r="W21" s="570"/>
      <c r="X21" s="570"/>
      <c r="Y21" s="570"/>
      <c r="Z21" s="570"/>
    </row>
    <row r="22" spans="1:26" ht="16.5" customHeight="1" x14ac:dyDescent="0.25">
      <c r="A22" s="570"/>
      <c r="B22" s="743"/>
      <c r="C22" s="744"/>
      <c r="D22" s="745"/>
      <c r="E22" s="745"/>
      <c r="F22" s="745"/>
      <c r="G22" s="745"/>
      <c r="H22" s="745"/>
      <c r="I22" s="745"/>
      <c r="J22" s="745"/>
      <c r="K22" s="745"/>
      <c r="L22" s="745"/>
      <c r="M22" s="745"/>
      <c r="N22" s="745"/>
      <c r="O22" s="745"/>
      <c r="P22" s="745"/>
      <c r="Q22" s="745"/>
      <c r="R22" s="745"/>
      <c r="S22" s="745"/>
      <c r="T22" s="570"/>
      <c r="U22" s="570"/>
      <c r="V22" s="570"/>
      <c r="W22" s="570"/>
      <c r="X22" s="570"/>
      <c r="Y22" s="570"/>
      <c r="Z22" s="570"/>
    </row>
    <row r="23" spans="1:26" ht="102.75" customHeight="1" x14ac:dyDescent="0.25">
      <c r="B23" s="746" t="s">
        <v>468</v>
      </c>
      <c r="C23" s="747" t="s">
        <v>469</v>
      </c>
      <c r="D23" s="748" t="s">
        <v>470</v>
      </c>
      <c r="E23" s="719">
        <v>1</v>
      </c>
      <c r="F23" s="720" t="s">
        <v>471</v>
      </c>
      <c r="G23" s="262">
        <v>0.5</v>
      </c>
      <c r="H23" s="749" t="s">
        <v>472</v>
      </c>
      <c r="I23" s="749" t="s">
        <v>473</v>
      </c>
      <c r="J23" s="750" t="s">
        <v>474</v>
      </c>
      <c r="K23" s="622" t="s">
        <v>8</v>
      </c>
      <c r="L23" s="515"/>
      <c r="M23" s="58">
        <f>IF(K23="SI",G23, IF( K23="Cumplimiento Negativo",G23,"0"))</f>
        <v>0.5</v>
      </c>
      <c r="N23" s="751">
        <f>SUM(M23:M24)</f>
        <v>1</v>
      </c>
      <c r="O23" s="724" t="e">
        <f>SUM(#REF!)</f>
        <v>#REF!</v>
      </c>
      <c r="P23" s="209">
        <f>(M23*O25/M25)+(M24*O25/M25)</f>
        <v>1</v>
      </c>
      <c r="Q23" s="507" t="s">
        <v>475</v>
      </c>
      <c r="R23" s="726"/>
      <c r="S23" s="664"/>
      <c r="T23" s="570"/>
      <c r="U23" s="570"/>
      <c r="V23" s="570"/>
      <c r="W23" s="570"/>
      <c r="X23" s="570"/>
    </row>
    <row r="24" spans="1:26" ht="94.5" customHeight="1" x14ac:dyDescent="0.25">
      <c r="B24" s="752"/>
      <c r="C24" s="747"/>
      <c r="D24" s="748"/>
      <c r="E24" s="719"/>
      <c r="F24" s="753" t="s">
        <v>476</v>
      </c>
      <c r="G24" s="262">
        <v>0.5</v>
      </c>
      <c r="H24" s="754"/>
      <c r="I24" s="754"/>
      <c r="J24" s="750"/>
      <c r="K24" s="622" t="s">
        <v>8</v>
      </c>
      <c r="L24" s="517"/>
      <c r="M24" s="58">
        <f>IF(K24="SI",G24, IF( K24="Cumplimiento Negativo",G24,"0"))</f>
        <v>0.5</v>
      </c>
      <c r="N24" s="751">
        <f>SUM(M24)</f>
        <v>0.5</v>
      </c>
      <c r="O24" s="724" t="e">
        <f>SUM(#REF!)</f>
        <v>#REF!</v>
      </c>
      <c r="P24" s="237"/>
      <c r="Q24" s="507" t="s">
        <v>477</v>
      </c>
      <c r="R24" s="726"/>
      <c r="S24" s="734"/>
      <c r="T24" s="570"/>
      <c r="U24" s="570"/>
      <c r="V24" s="570"/>
      <c r="W24" s="570"/>
      <c r="X24" s="570"/>
    </row>
    <row r="25" spans="1:26" ht="94.5" hidden="1" customHeight="1" x14ac:dyDescent="0.25">
      <c r="B25" s="755"/>
      <c r="C25" s="756"/>
      <c r="D25" s="757"/>
      <c r="E25" s="758"/>
      <c r="F25" s="757"/>
      <c r="G25" s="759"/>
      <c r="H25" s="760"/>
      <c r="I25" s="760"/>
      <c r="J25" s="761"/>
      <c r="K25" s="651"/>
      <c r="L25" s="762"/>
      <c r="M25" s="763">
        <v>1</v>
      </c>
      <c r="N25" s="764"/>
      <c r="O25" s="765">
        <v>1</v>
      </c>
      <c r="P25" s="766"/>
      <c r="Q25" s="767"/>
      <c r="R25" s="730"/>
      <c r="S25" s="768"/>
      <c r="T25" s="570"/>
      <c r="U25" s="570"/>
      <c r="V25" s="570"/>
      <c r="W25" s="570"/>
      <c r="X25" s="570"/>
    </row>
    <row r="26" spans="1:26" ht="17.25" customHeight="1" x14ac:dyDescent="0.25">
      <c r="B26" s="769"/>
      <c r="C26" s="770"/>
      <c r="D26" s="770"/>
      <c r="E26" s="770"/>
      <c r="F26" s="770"/>
      <c r="G26" s="770"/>
      <c r="H26" s="770"/>
      <c r="I26" s="770"/>
      <c r="J26" s="770"/>
      <c r="K26" s="770"/>
      <c r="L26" s="770"/>
      <c r="M26" s="770"/>
      <c r="N26" s="770"/>
      <c r="O26" s="770"/>
      <c r="P26" s="770"/>
      <c r="Q26" s="770"/>
      <c r="R26" s="770"/>
      <c r="S26" s="771"/>
      <c r="T26" s="570"/>
      <c r="U26" s="570"/>
      <c r="V26" s="570"/>
      <c r="W26" s="570"/>
      <c r="X26" s="570"/>
    </row>
    <row r="27" spans="1:26" ht="130.5" customHeight="1" x14ac:dyDescent="0.25">
      <c r="B27" s="772" t="s">
        <v>478</v>
      </c>
      <c r="C27" s="773" t="s">
        <v>479</v>
      </c>
      <c r="D27" s="753" t="s">
        <v>480</v>
      </c>
      <c r="E27" s="58">
        <v>0.4</v>
      </c>
      <c r="F27" s="753" t="s">
        <v>481</v>
      </c>
      <c r="G27" s="537">
        <v>0.4</v>
      </c>
      <c r="H27" s="774" t="s">
        <v>482</v>
      </c>
      <c r="I27" s="774" t="s">
        <v>483</v>
      </c>
      <c r="J27" s="775" t="s">
        <v>484</v>
      </c>
      <c r="K27" s="622" t="s">
        <v>8</v>
      </c>
      <c r="L27" s="734"/>
      <c r="M27" s="58">
        <f>IF(K27="SI",G27, IF( K27="Cumplimiento Negativo",G27,"0"))</f>
        <v>0.4</v>
      </c>
      <c r="N27" s="751">
        <f>SUM(M27:M27)</f>
        <v>0.4</v>
      </c>
      <c r="O27" s="751">
        <v>0.4</v>
      </c>
      <c r="P27" s="65">
        <f>+(M27/O27)</f>
        <v>1</v>
      </c>
      <c r="Q27" s="507" t="s">
        <v>485</v>
      </c>
      <c r="R27" s="726"/>
      <c r="S27" s="664"/>
      <c r="T27" s="570"/>
      <c r="U27" s="570"/>
      <c r="V27" s="570"/>
      <c r="W27" s="570"/>
    </row>
    <row r="28" spans="1:26" ht="118.5" customHeight="1" x14ac:dyDescent="0.25">
      <c r="B28" s="746" t="s">
        <v>486</v>
      </c>
      <c r="C28" s="515" t="s">
        <v>487</v>
      </c>
      <c r="D28" s="776" t="s">
        <v>488</v>
      </c>
      <c r="E28" s="736">
        <v>0.6</v>
      </c>
      <c r="F28" s="640" t="s">
        <v>489</v>
      </c>
      <c r="G28" s="262">
        <v>0.25</v>
      </c>
      <c r="H28" s="83">
        <v>44373</v>
      </c>
      <c r="I28" s="83">
        <v>44392</v>
      </c>
      <c r="J28" s="486" t="s">
        <v>490</v>
      </c>
      <c r="K28" s="622" t="s">
        <v>8</v>
      </c>
      <c r="L28" s="777"/>
      <c r="M28" s="58">
        <f t="shared" ref="M28:M47" si="1">IF(K28="SI",G28, IF( K28="Cumplimiento Negativo",G28,"0"))</f>
        <v>0.25</v>
      </c>
      <c r="N28" s="778">
        <f>SUM(M28)</f>
        <v>0.25</v>
      </c>
      <c r="O28" s="480">
        <v>0.25</v>
      </c>
      <c r="P28" s="65">
        <f>+(M28/O28)</f>
        <v>1</v>
      </c>
      <c r="Q28" s="507" t="s">
        <v>491</v>
      </c>
      <c r="R28" s="726"/>
      <c r="S28" s="664"/>
      <c r="T28" s="570"/>
      <c r="U28" s="570"/>
      <c r="V28" s="570"/>
      <c r="W28" s="570"/>
    </row>
    <row r="29" spans="1:26" ht="84.75" customHeight="1" x14ac:dyDescent="0.25">
      <c r="B29" s="779"/>
      <c r="C29" s="780"/>
      <c r="D29" s="781"/>
      <c r="E29" s="782"/>
      <c r="F29" s="753" t="s">
        <v>492</v>
      </c>
      <c r="G29" s="262">
        <v>0.05</v>
      </c>
      <c r="H29" s="462">
        <v>44393</v>
      </c>
      <c r="I29" s="462">
        <v>44397</v>
      </c>
      <c r="J29" s="486" t="s">
        <v>493</v>
      </c>
      <c r="K29" s="622" t="s">
        <v>8</v>
      </c>
      <c r="L29" s="777"/>
      <c r="M29" s="58">
        <f t="shared" si="1"/>
        <v>0.05</v>
      </c>
      <c r="N29" s="778"/>
      <c r="O29" s="480">
        <v>0.05</v>
      </c>
      <c r="P29" s="65">
        <f t="shared" ref="P29:P32" si="2">+(M29/O29)</f>
        <v>1</v>
      </c>
      <c r="Q29" s="507" t="s">
        <v>494</v>
      </c>
      <c r="R29" s="726"/>
      <c r="S29" s="664"/>
      <c r="T29" s="570"/>
      <c r="U29" s="570"/>
      <c r="V29" s="570"/>
      <c r="W29" s="570"/>
    </row>
    <row r="30" spans="1:26" ht="89.25" customHeight="1" x14ac:dyDescent="0.25">
      <c r="B30" s="779"/>
      <c r="C30" s="780"/>
      <c r="D30" s="783"/>
      <c r="E30" s="782"/>
      <c r="F30" s="753" t="s">
        <v>495</v>
      </c>
      <c r="G30" s="262">
        <v>0.05</v>
      </c>
      <c r="H30" s="462">
        <v>44398</v>
      </c>
      <c r="I30" s="462">
        <v>44407</v>
      </c>
      <c r="J30" s="486" t="s">
        <v>496</v>
      </c>
      <c r="K30" s="622" t="s">
        <v>18</v>
      </c>
      <c r="L30" s="784" t="s">
        <v>497</v>
      </c>
      <c r="M30" s="58">
        <f t="shared" si="1"/>
        <v>0.05</v>
      </c>
      <c r="N30" s="778">
        <f>SUM(M30)</f>
        <v>0.05</v>
      </c>
      <c r="O30" s="480">
        <v>0.05</v>
      </c>
      <c r="P30" s="65">
        <f t="shared" si="2"/>
        <v>1</v>
      </c>
      <c r="Q30" s="785" t="s">
        <v>498</v>
      </c>
      <c r="R30" s="726"/>
      <c r="S30" s="664"/>
      <c r="T30" s="570"/>
      <c r="U30" s="570"/>
      <c r="V30" s="570"/>
      <c r="W30" s="570"/>
    </row>
    <row r="31" spans="1:26" ht="84.75" customHeight="1" x14ac:dyDescent="0.25">
      <c r="B31" s="779"/>
      <c r="C31" s="780"/>
      <c r="D31" s="479" t="s">
        <v>499</v>
      </c>
      <c r="E31" s="782"/>
      <c r="F31" s="786" t="s">
        <v>500</v>
      </c>
      <c r="G31" s="58">
        <v>0.2</v>
      </c>
      <c r="H31" s="462">
        <v>44409</v>
      </c>
      <c r="I31" s="462">
        <v>44460</v>
      </c>
      <c r="J31" s="486" t="s">
        <v>501</v>
      </c>
      <c r="K31" s="622" t="s">
        <v>18</v>
      </c>
      <c r="L31" s="784" t="s">
        <v>502</v>
      </c>
      <c r="M31" s="58">
        <f t="shared" si="1"/>
        <v>0.2</v>
      </c>
      <c r="N31" s="778"/>
      <c r="O31" s="480">
        <v>0.2</v>
      </c>
      <c r="P31" s="65">
        <f t="shared" si="2"/>
        <v>1</v>
      </c>
      <c r="Q31" s="507" t="s">
        <v>503</v>
      </c>
      <c r="R31" s="726"/>
      <c r="S31" s="664"/>
      <c r="T31" s="570"/>
      <c r="U31" s="570"/>
      <c r="V31" s="570"/>
      <c r="W31" s="570"/>
    </row>
    <row r="32" spans="1:26" ht="89.25" customHeight="1" x14ac:dyDescent="0.25">
      <c r="B32" s="752"/>
      <c r="C32" s="517"/>
      <c r="D32" s="509" t="s">
        <v>504</v>
      </c>
      <c r="E32" s="741"/>
      <c r="F32" s="720" t="s">
        <v>505</v>
      </c>
      <c r="G32" s="58">
        <v>0.2</v>
      </c>
      <c r="H32" s="787">
        <v>44466</v>
      </c>
      <c r="I32" s="787" t="s">
        <v>366</v>
      </c>
      <c r="J32" s="486" t="s">
        <v>506</v>
      </c>
      <c r="K32" s="622" t="s">
        <v>18</v>
      </c>
      <c r="L32" s="784" t="s">
        <v>507</v>
      </c>
      <c r="M32" s="58">
        <f t="shared" si="1"/>
        <v>0.2</v>
      </c>
      <c r="N32" s="778">
        <f>SUM(M32)</f>
        <v>0.2</v>
      </c>
      <c r="O32" s="480">
        <v>0.2</v>
      </c>
      <c r="P32" s="65">
        <f t="shared" si="2"/>
        <v>1</v>
      </c>
      <c r="Q32" s="753" t="s">
        <v>508</v>
      </c>
      <c r="R32" s="726"/>
      <c r="S32" s="664"/>
      <c r="T32" s="570"/>
      <c r="U32" s="570"/>
      <c r="V32" s="570"/>
      <c r="W32" s="570"/>
    </row>
    <row r="33" spans="1:23" x14ac:dyDescent="0.25">
      <c r="S33" s="570"/>
      <c r="T33" s="570"/>
      <c r="U33" s="570"/>
      <c r="V33" s="570"/>
      <c r="W33" s="570"/>
    </row>
    <row r="34" spans="1:23" s="630" customFormat="1" ht="61.5" customHeight="1" x14ac:dyDescent="0.2">
      <c r="A34" s="613"/>
      <c r="B34" s="788" t="s">
        <v>509</v>
      </c>
      <c r="C34" s="747" t="s">
        <v>510</v>
      </c>
      <c r="D34" s="748" t="s">
        <v>511</v>
      </c>
      <c r="E34" s="789">
        <v>1</v>
      </c>
      <c r="F34" s="720" t="s">
        <v>512</v>
      </c>
      <c r="G34" s="537">
        <v>0.5</v>
      </c>
      <c r="H34" s="790" t="s">
        <v>513</v>
      </c>
      <c r="I34" s="790" t="s">
        <v>514</v>
      </c>
      <c r="J34" s="750" t="s">
        <v>515</v>
      </c>
      <c r="K34" s="622" t="s">
        <v>8</v>
      </c>
      <c r="L34" s="777"/>
      <c r="M34" s="58">
        <f t="shared" si="1"/>
        <v>0.5</v>
      </c>
      <c r="N34" s="777"/>
      <c r="O34" s="791">
        <v>0.5</v>
      </c>
      <c r="P34" s="209">
        <f>(M34*O36/M36)+(M35/O36/M36)</f>
        <v>1</v>
      </c>
      <c r="Q34" s="742" t="s">
        <v>516</v>
      </c>
    </row>
    <row r="35" spans="1:23" s="630" customFormat="1" ht="50.25" customHeight="1" x14ac:dyDescent="0.2">
      <c r="A35" s="613"/>
      <c r="B35" s="788"/>
      <c r="C35" s="747"/>
      <c r="D35" s="748"/>
      <c r="E35" s="792"/>
      <c r="F35" s="753" t="s">
        <v>517</v>
      </c>
      <c r="G35" s="537">
        <v>0.5</v>
      </c>
      <c r="H35" s="790"/>
      <c r="I35" s="790"/>
      <c r="J35" s="750"/>
      <c r="K35" s="622" t="s">
        <v>8</v>
      </c>
      <c r="L35" s="734"/>
      <c r="M35" s="58">
        <f t="shared" si="1"/>
        <v>0.5</v>
      </c>
      <c r="N35" s="777"/>
      <c r="O35" s="793">
        <v>0.5</v>
      </c>
      <c r="P35" s="237"/>
      <c r="Q35" s="742" t="s">
        <v>518</v>
      </c>
    </row>
    <row r="36" spans="1:23" s="630" customFormat="1" ht="50.25" hidden="1" customHeight="1" x14ac:dyDescent="0.2">
      <c r="A36" s="613"/>
      <c r="B36" s="794"/>
      <c r="C36" s="795"/>
      <c r="D36" s="796"/>
      <c r="E36" s="797"/>
      <c r="F36" s="796"/>
      <c r="G36" s="798"/>
      <c r="H36" s="799"/>
      <c r="I36" s="799"/>
      <c r="J36" s="800"/>
      <c r="K36" s="622"/>
      <c r="L36" s="800"/>
      <c r="M36" s="385">
        <v>1</v>
      </c>
      <c r="O36" s="385">
        <v>1</v>
      </c>
      <c r="P36" s="801"/>
      <c r="Q36" s="802"/>
    </row>
    <row r="37" spans="1:23" x14ac:dyDescent="0.25">
      <c r="K37" s="622"/>
      <c r="S37" s="570"/>
      <c r="T37" s="570"/>
      <c r="U37" s="570"/>
      <c r="V37" s="570"/>
      <c r="W37" s="570"/>
    </row>
    <row r="38" spans="1:23" s="630" customFormat="1" ht="61.5" customHeight="1" x14ac:dyDescent="0.2">
      <c r="A38" s="613"/>
      <c r="B38" s="788" t="s">
        <v>519</v>
      </c>
      <c r="C38" s="747" t="s">
        <v>520</v>
      </c>
      <c r="D38" s="748" t="s">
        <v>521</v>
      </c>
      <c r="E38" s="736">
        <v>0.6</v>
      </c>
      <c r="F38" s="720" t="s">
        <v>522</v>
      </c>
      <c r="G38" s="58">
        <v>0.15</v>
      </c>
      <c r="H38" s="462">
        <v>44382</v>
      </c>
      <c r="I38" s="462">
        <v>44393</v>
      </c>
      <c r="J38" s="803" t="s">
        <v>523</v>
      </c>
      <c r="K38" s="622" t="s">
        <v>18</v>
      </c>
      <c r="L38" s="804" t="s">
        <v>524</v>
      </c>
      <c r="M38" s="58">
        <f t="shared" si="1"/>
        <v>0.15</v>
      </c>
      <c r="N38" s="777"/>
      <c r="O38" s="805">
        <v>0.15</v>
      </c>
      <c r="P38" s="209">
        <f>(M38*O40/M40)+(M39*O40/M40)</f>
        <v>0.99999999999999989</v>
      </c>
      <c r="Q38" s="806" t="s">
        <v>525</v>
      </c>
    </row>
    <row r="39" spans="1:23" s="630" customFormat="1" ht="72" customHeight="1" x14ac:dyDescent="0.2">
      <c r="A39" s="613"/>
      <c r="B39" s="788"/>
      <c r="C39" s="747"/>
      <c r="D39" s="748"/>
      <c r="E39" s="807"/>
      <c r="F39" s="720" t="s">
        <v>526</v>
      </c>
      <c r="G39" s="58">
        <v>0.05</v>
      </c>
      <c r="H39" s="462">
        <v>44396</v>
      </c>
      <c r="I39" s="462">
        <v>44400</v>
      </c>
      <c r="J39" s="803" t="s">
        <v>527</v>
      </c>
      <c r="K39" s="622" t="s">
        <v>18</v>
      </c>
      <c r="L39" s="804" t="s">
        <v>524</v>
      </c>
      <c r="M39" s="58">
        <f t="shared" si="1"/>
        <v>0.05</v>
      </c>
      <c r="N39" s="777"/>
      <c r="O39" s="808">
        <v>0.05</v>
      </c>
      <c r="P39" s="237"/>
      <c r="Q39" s="806" t="s">
        <v>528</v>
      </c>
    </row>
    <row r="40" spans="1:23" s="630" customFormat="1" ht="72" hidden="1" customHeight="1" x14ac:dyDescent="0.2">
      <c r="A40" s="613"/>
      <c r="B40" s="809"/>
      <c r="C40" s="775"/>
      <c r="D40" s="810"/>
      <c r="E40" s="811"/>
      <c r="F40" s="720"/>
      <c r="G40" s="58"/>
      <c r="H40" s="462"/>
      <c r="I40" s="462"/>
      <c r="J40" s="803"/>
      <c r="K40" s="622"/>
      <c r="L40" s="738"/>
      <c r="M40" s="58">
        <v>0.2</v>
      </c>
      <c r="O40" s="812">
        <v>1</v>
      </c>
      <c r="P40" s="813"/>
      <c r="Q40" s="806"/>
    </row>
    <row r="41" spans="1:23" s="630" customFormat="1" ht="86.25" customHeight="1" x14ac:dyDescent="0.2">
      <c r="A41" s="613"/>
      <c r="B41" s="814" t="s">
        <v>529</v>
      </c>
      <c r="C41" s="815" t="s">
        <v>530</v>
      </c>
      <c r="D41" s="718" t="s">
        <v>531</v>
      </c>
      <c r="E41" s="789">
        <v>0.5</v>
      </c>
      <c r="F41" s="720" t="s">
        <v>532</v>
      </c>
      <c r="G41" s="537">
        <v>0.15</v>
      </c>
      <c r="H41" s="462">
        <v>44378</v>
      </c>
      <c r="I41" s="462">
        <v>44393</v>
      </c>
      <c r="J41" s="738" t="s">
        <v>533</v>
      </c>
      <c r="K41" s="622" t="s">
        <v>534</v>
      </c>
      <c r="L41" s="742"/>
      <c r="M41" s="58">
        <f t="shared" si="1"/>
        <v>0.15</v>
      </c>
      <c r="N41" s="816"/>
      <c r="O41" s="817">
        <v>0.15</v>
      </c>
      <c r="P41" s="209">
        <f>(M41*O45/M45)+(M42*O45/M45)+(M43*O45/M45)+(M44*O45/M45)</f>
        <v>0.99999999999999989</v>
      </c>
      <c r="Q41" s="742" t="s">
        <v>535</v>
      </c>
    </row>
    <row r="42" spans="1:23" s="630" customFormat="1" ht="45" customHeight="1" x14ac:dyDescent="0.2">
      <c r="A42" s="613"/>
      <c r="B42" s="818"/>
      <c r="C42" s="819"/>
      <c r="D42" s="718"/>
      <c r="E42" s="820"/>
      <c r="F42" s="720" t="s">
        <v>536</v>
      </c>
      <c r="G42" s="537">
        <v>0.2</v>
      </c>
      <c r="H42" s="462">
        <v>44396</v>
      </c>
      <c r="I42" s="462">
        <v>44407</v>
      </c>
      <c r="J42" s="538" t="s">
        <v>537</v>
      </c>
      <c r="K42" s="622" t="s">
        <v>534</v>
      </c>
      <c r="L42" s="742"/>
      <c r="M42" s="58">
        <f t="shared" si="1"/>
        <v>0.2</v>
      </c>
      <c r="N42" s="816"/>
      <c r="O42" s="817">
        <v>0.15</v>
      </c>
      <c r="P42" s="222"/>
      <c r="Q42" s="742" t="s">
        <v>538</v>
      </c>
    </row>
    <row r="43" spans="1:23" s="630" customFormat="1" ht="78" customHeight="1" x14ac:dyDescent="0.2">
      <c r="A43" s="613"/>
      <c r="B43" s="818"/>
      <c r="C43" s="819"/>
      <c r="D43" s="718"/>
      <c r="E43" s="820"/>
      <c r="F43" s="720" t="s">
        <v>539</v>
      </c>
      <c r="G43" s="537">
        <v>0.1</v>
      </c>
      <c r="H43" s="462">
        <v>44410</v>
      </c>
      <c r="I43" s="462">
        <v>44417</v>
      </c>
      <c r="J43" s="538" t="s">
        <v>540</v>
      </c>
      <c r="K43" s="622" t="s">
        <v>534</v>
      </c>
      <c r="L43" s="742"/>
      <c r="M43" s="58">
        <f t="shared" si="1"/>
        <v>0.1</v>
      </c>
      <c r="N43" s="816"/>
      <c r="O43" s="817">
        <v>0.15</v>
      </c>
      <c r="P43" s="222"/>
      <c r="Q43" s="742" t="s">
        <v>541</v>
      </c>
    </row>
    <row r="44" spans="1:23" s="630" customFormat="1" ht="74.25" customHeight="1" x14ac:dyDescent="0.2">
      <c r="A44" s="613"/>
      <c r="B44" s="818"/>
      <c r="C44" s="819"/>
      <c r="D44" s="718"/>
      <c r="E44" s="792"/>
      <c r="F44" s="720" t="s">
        <v>542</v>
      </c>
      <c r="G44" s="537">
        <v>0.05</v>
      </c>
      <c r="H44" s="462">
        <v>44418</v>
      </c>
      <c r="I44" s="462">
        <v>44424</v>
      </c>
      <c r="J44" s="821" t="s">
        <v>543</v>
      </c>
      <c r="K44" s="622" t="s">
        <v>534</v>
      </c>
      <c r="L44" s="742"/>
      <c r="M44" s="58">
        <f t="shared" si="1"/>
        <v>0.05</v>
      </c>
      <c r="N44" s="816"/>
      <c r="O44" s="817">
        <v>0.15</v>
      </c>
      <c r="P44" s="237"/>
      <c r="Q44" s="742" t="s">
        <v>544</v>
      </c>
    </row>
    <row r="45" spans="1:23" s="630" customFormat="1" ht="74.25" hidden="1" customHeight="1" x14ac:dyDescent="0.2">
      <c r="A45" s="613"/>
      <c r="B45" s="818"/>
      <c r="C45" s="819"/>
      <c r="D45" s="822"/>
      <c r="E45" s="823"/>
      <c r="F45" s="732"/>
      <c r="G45" s="537"/>
      <c r="H45" s="462"/>
      <c r="I45" s="462"/>
      <c r="J45" s="821"/>
      <c r="K45" s="622"/>
      <c r="L45" s="742"/>
      <c r="M45" s="58">
        <v>0.5</v>
      </c>
      <c r="N45" s="816"/>
      <c r="O45" s="817">
        <v>1</v>
      </c>
      <c r="P45" s="813"/>
      <c r="Q45" s="742"/>
    </row>
    <row r="46" spans="1:23" s="630" customFormat="1" ht="79.5" customHeight="1" x14ac:dyDescent="0.2">
      <c r="A46" s="613"/>
      <c r="B46" s="818"/>
      <c r="C46" s="819"/>
      <c r="D46" s="824" t="s">
        <v>545</v>
      </c>
      <c r="E46" s="225">
        <v>0.5</v>
      </c>
      <c r="F46" s="732" t="s">
        <v>546</v>
      </c>
      <c r="G46" s="537">
        <v>0.15</v>
      </c>
      <c r="H46" s="462" t="s">
        <v>547</v>
      </c>
      <c r="I46" s="462">
        <v>44435</v>
      </c>
      <c r="J46" s="538" t="s">
        <v>548</v>
      </c>
      <c r="K46" s="622" t="s">
        <v>534</v>
      </c>
      <c r="L46" s="742"/>
      <c r="M46" s="58">
        <f t="shared" si="1"/>
        <v>0.15</v>
      </c>
      <c r="N46" s="816"/>
      <c r="O46" s="817">
        <v>0.15</v>
      </c>
      <c r="P46" s="209">
        <f>(M46*O48/M48)+(M47*O48/M48)</f>
        <v>1</v>
      </c>
      <c r="Q46" s="742" t="s">
        <v>549</v>
      </c>
    </row>
    <row r="47" spans="1:23" s="830" customFormat="1" ht="83.25" customHeight="1" x14ac:dyDescent="0.2">
      <c r="A47" s="825"/>
      <c r="B47" s="826"/>
      <c r="C47" s="807"/>
      <c r="D47" s="827"/>
      <c r="E47" s="228"/>
      <c r="F47" s="732" t="s">
        <v>550</v>
      </c>
      <c r="G47" s="537">
        <v>0.25</v>
      </c>
      <c r="H47" s="462" t="s">
        <v>551</v>
      </c>
      <c r="I47" s="462" t="s">
        <v>552</v>
      </c>
      <c r="J47" s="538" t="s">
        <v>553</v>
      </c>
      <c r="K47" s="622" t="s">
        <v>534</v>
      </c>
      <c r="L47" s="742"/>
      <c r="M47" s="58">
        <f t="shared" si="1"/>
        <v>0.25</v>
      </c>
      <c r="N47" s="828"/>
      <c r="O47" s="829">
        <v>0.15</v>
      </c>
      <c r="P47" s="237"/>
      <c r="Q47" s="742" t="s">
        <v>554</v>
      </c>
    </row>
    <row r="48" spans="1:23" s="630" customFormat="1" ht="83.25" hidden="1" customHeight="1" x14ac:dyDescent="0.2">
      <c r="A48" s="613"/>
      <c r="B48" s="831"/>
      <c r="C48" s="811"/>
      <c r="D48" s="832"/>
      <c r="E48" s="833"/>
      <c r="F48" s="834"/>
      <c r="G48" s="835"/>
      <c r="H48" s="836"/>
      <c r="I48" s="836"/>
      <c r="J48" s="837"/>
      <c r="K48" s="838"/>
      <c r="L48" s="839"/>
      <c r="M48" s="385">
        <v>0.4</v>
      </c>
      <c r="N48" s="816"/>
      <c r="O48" s="817">
        <v>1</v>
      </c>
      <c r="Q48" s="802"/>
    </row>
    <row r="49" spans="1:42" s="630" customFormat="1" ht="83.25" customHeight="1" x14ac:dyDescent="0.2">
      <c r="A49" s="613"/>
      <c r="B49" s="794"/>
      <c r="C49" s="795"/>
      <c r="D49" s="800"/>
      <c r="E49" s="840"/>
      <c r="F49" s="841"/>
      <c r="G49" s="798"/>
      <c r="H49" s="799"/>
      <c r="I49" s="799"/>
      <c r="J49" s="842"/>
      <c r="K49" s="843"/>
      <c r="L49" s="802"/>
      <c r="M49" s="385"/>
      <c r="N49" s="816"/>
      <c r="O49" s="817"/>
      <c r="Q49" s="802"/>
    </row>
    <row r="50" spans="1:42" ht="22.5" x14ac:dyDescent="0.25">
      <c r="A50" s="570"/>
      <c r="B50" s="844" t="s">
        <v>69</v>
      </c>
      <c r="C50" s="844"/>
      <c r="D50" s="844"/>
      <c r="E50" s="844"/>
      <c r="F50" s="844"/>
      <c r="G50" s="844"/>
      <c r="H50" s="844"/>
      <c r="I50" s="844"/>
      <c r="J50" s="844"/>
      <c r="K50" s="844"/>
      <c r="L50" s="844"/>
      <c r="M50" s="701"/>
      <c r="N50" s="701"/>
      <c r="O50" s="701"/>
      <c r="P50" s="701"/>
      <c r="Q50" s="701"/>
      <c r="R50" s="701"/>
      <c r="S50" s="701"/>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row>
    <row r="51" spans="1:42" ht="35.25" customHeight="1" x14ac:dyDescent="0.25">
      <c r="A51" s="570"/>
      <c r="B51" s="845" t="s">
        <v>70</v>
      </c>
      <c r="C51" s="845"/>
      <c r="D51" s="845"/>
      <c r="E51" s="846"/>
      <c r="F51" s="845" t="s">
        <v>71</v>
      </c>
      <c r="G51" s="845"/>
      <c r="H51" s="845"/>
      <c r="I51" s="845" t="s">
        <v>72</v>
      </c>
      <c r="J51" s="845"/>
      <c r="K51" s="846" t="s">
        <v>73</v>
      </c>
      <c r="L51" s="846" t="s">
        <v>74</v>
      </c>
      <c r="M51" s="701"/>
      <c r="N51" s="701"/>
      <c r="O51" s="701"/>
      <c r="P51" s="701"/>
      <c r="Q51" s="701"/>
      <c r="R51" s="701"/>
      <c r="S51" s="701"/>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row>
    <row r="52" spans="1:42" ht="19.5" customHeight="1" x14ac:dyDescent="0.25">
      <c r="A52" s="570"/>
      <c r="B52" s="847"/>
      <c r="C52" s="847"/>
      <c r="D52" s="847"/>
      <c r="E52" s="848"/>
      <c r="F52" s="676"/>
      <c r="G52" s="676"/>
      <c r="H52" s="676"/>
      <c r="I52" s="676"/>
      <c r="J52" s="676"/>
      <c r="K52" s="678"/>
      <c r="L52" s="678"/>
      <c r="M52" s="701"/>
      <c r="N52" s="701"/>
      <c r="O52" s="701"/>
      <c r="P52" s="701"/>
      <c r="Q52" s="701"/>
      <c r="R52" s="679"/>
      <c r="S52" s="679"/>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row>
    <row r="53" spans="1:42" ht="15" customHeight="1" x14ac:dyDescent="0.25">
      <c r="A53" s="570"/>
      <c r="B53" s="676"/>
      <c r="C53" s="676"/>
      <c r="D53" s="676"/>
      <c r="E53" s="677"/>
      <c r="F53" s="676"/>
      <c r="G53" s="676"/>
      <c r="H53" s="676"/>
      <c r="I53" s="676"/>
      <c r="J53" s="676"/>
      <c r="K53" s="678"/>
      <c r="L53" s="678"/>
      <c r="M53" s="701"/>
      <c r="N53" s="701"/>
      <c r="O53" s="701"/>
      <c r="P53" s="701"/>
      <c r="Q53" s="701"/>
      <c r="R53" s="679"/>
      <c r="S53" s="679"/>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row>
    <row r="54" spans="1:42" ht="15" customHeight="1" x14ac:dyDescent="0.25">
      <c r="A54" s="570"/>
      <c r="B54" s="676"/>
      <c r="C54" s="676"/>
      <c r="D54" s="676"/>
      <c r="E54" s="677"/>
      <c r="F54" s="676"/>
      <c r="G54" s="676"/>
      <c r="H54" s="676"/>
      <c r="I54" s="676"/>
      <c r="J54" s="676"/>
      <c r="K54" s="678"/>
      <c r="L54" s="678"/>
      <c r="M54" s="701"/>
      <c r="N54" s="701"/>
      <c r="O54" s="701"/>
      <c r="P54" s="701"/>
      <c r="Q54" s="701"/>
      <c r="R54" s="679"/>
      <c r="S54" s="679"/>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row>
    <row r="55" spans="1:42" ht="15" customHeight="1" x14ac:dyDescent="0.25">
      <c r="A55" s="570"/>
      <c r="B55" s="676"/>
      <c r="C55" s="676"/>
      <c r="D55" s="676"/>
      <c r="E55" s="677"/>
      <c r="F55" s="676"/>
      <c r="G55" s="676"/>
      <c r="H55" s="676"/>
      <c r="I55" s="676"/>
      <c r="J55" s="676"/>
      <c r="K55" s="678"/>
      <c r="L55" s="678"/>
      <c r="M55" s="701"/>
      <c r="N55" s="701"/>
      <c r="O55" s="701"/>
      <c r="P55" s="701"/>
      <c r="Q55" s="701"/>
      <c r="R55" s="679"/>
      <c r="S55" s="679"/>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row>
    <row r="56" spans="1:42" ht="15" customHeight="1" x14ac:dyDescent="0.25">
      <c r="A56" s="570"/>
      <c r="B56" s="676"/>
      <c r="C56" s="676"/>
      <c r="D56" s="676"/>
      <c r="E56" s="677"/>
      <c r="F56" s="676"/>
      <c r="G56" s="676"/>
      <c r="H56" s="676"/>
      <c r="I56" s="676"/>
      <c r="J56" s="676"/>
      <c r="K56" s="678"/>
      <c r="L56" s="678"/>
      <c r="M56" s="701"/>
      <c r="N56" s="701"/>
      <c r="O56" s="701"/>
      <c r="P56" s="701"/>
      <c r="Q56" s="701"/>
      <c r="R56" s="679"/>
      <c r="S56" s="679"/>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row>
    <row r="57" spans="1:42" ht="15" customHeight="1" x14ac:dyDescent="0.25">
      <c r="A57" s="570"/>
      <c r="B57" s="676"/>
      <c r="C57" s="676"/>
      <c r="D57" s="676"/>
      <c r="E57" s="677"/>
      <c r="F57" s="676"/>
      <c r="G57" s="676"/>
      <c r="H57" s="676"/>
      <c r="I57" s="676"/>
      <c r="J57" s="676"/>
      <c r="K57" s="678"/>
      <c r="L57" s="678"/>
      <c r="M57" s="701"/>
      <c r="N57" s="701"/>
      <c r="O57" s="701"/>
      <c r="P57" s="701"/>
      <c r="Q57" s="701"/>
      <c r="R57" s="679"/>
      <c r="S57" s="679"/>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row>
    <row r="58" spans="1:42" ht="15" customHeight="1" x14ac:dyDescent="0.25">
      <c r="A58" s="570"/>
      <c r="B58" s="676"/>
      <c r="C58" s="676"/>
      <c r="D58" s="676"/>
      <c r="E58" s="677"/>
      <c r="F58" s="676"/>
      <c r="G58" s="676"/>
      <c r="H58" s="676"/>
      <c r="I58" s="676"/>
      <c r="J58" s="676"/>
      <c r="K58" s="678"/>
      <c r="L58" s="678"/>
      <c r="M58" s="701"/>
      <c r="N58" s="701"/>
      <c r="O58" s="701"/>
      <c r="P58" s="701"/>
      <c r="Q58" s="701"/>
      <c r="R58" s="679"/>
      <c r="S58" s="679"/>
      <c r="T58" s="570"/>
      <c r="U58" s="570"/>
      <c r="V58" s="570"/>
      <c r="W58" s="570"/>
      <c r="X58" s="570"/>
      <c r="Y58" s="570"/>
      <c r="Z58" s="570"/>
      <c r="AA58" s="570"/>
      <c r="AB58" s="570"/>
      <c r="AC58" s="570"/>
      <c r="AD58" s="570"/>
      <c r="AE58" s="570"/>
      <c r="AF58" s="570"/>
      <c r="AG58" s="570"/>
      <c r="AH58" s="570"/>
      <c r="AI58" s="570"/>
      <c r="AJ58" s="570"/>
      <c r="AK58" s="570"/>
      <c r="AL58" s="570"/>
      <c r="AM58" s="570"/>
      <c r="AN58" s="570"/>
      <c r="AO58" s="570"/>
      <c r="AP58" s="570"/>
    </row>
    <row r="59" spans="1:42" ht="15" customHeight="1" x14ac:dyDescent="0.25">
      <c r="A59" s="570"/>
      <c r="B59" s="676"/>
      <c r="C59" s="676"/>
      <c r="D59" s="676"/>
      <c r="E59" s="677"/>
      <c r="F59" s="676"/>
      <c r="G59" s="676"/>
      <c r="H59" s="676"/>
      <c r="I59" s="676"/>
      <c r="J59" s="676"/>
      <c r="K59" s="678"/>
      <c r="L59" s="678"/>
      <c r="M59" s="701"/>
      <c r="N59" s="701"/>
      <c r="O59" s="701"/>
      <c r="P59" s="701"/>
      <c r="Q59" s="701"/>
      <c r="R59" s="679"/>
      <c r="S59" s="679"/>
      <c r="T59" s="570"/>
      <c r="U59" s="570"/>
      <c r="V59" s="570"/>
      <c r="W59" s="570"/>
      <c r="X59" s="570"/>
      <c r="Y59" s="570"/>
      <c r="Z59" s="570"/>
      <c r="AA59" s="570"/>
      <c r="AB59" s="570"/>
      <c r="AC59" s="570"/>
      <c r="AD59" s="570"/>
      <c r="AE59" s="570"/>
      <c r="AF59" s="570"/>
      <c r="AG59" s="570"/>
      <c r="AH59" s="570"/>
      <c r="AI59" s="570"/>
      <c r="AJ59" s="570"/>
      <c r="AK59" s="570"/>
      <c r="AL59" s="570"/>
      <c r="AM59" s="570"/>
      <c r="AN59" s="570"/>
      <c r="AO59" s="570"/>
      <c r="AP59" s="570"/>
    </row>
    <row r="60" spans="1:42" ht="15" customHeight="1" x14ac:dyDescent="0.25">
      <c r="A60" s="570"/>
      <c r="B60" s="676"/>
      <c r="C60" s="676"/>
      <c r="D60" s="676"/>
      <c r="E60" s="677"/>
      <c r="F60" s="676"/>
      <c r="G60" s="676"/>
      <c r="H60" s="676"/>
      <c r="I60" s="676"/>
      <c r="J60" s="676"/>
      <c r="K60" s="678"/>
      <c r="L60" s="678"/>
      <c r="M60" s="701"/>
      <c r="N60" s="701"/>
      <c r="O60" s="701"/>
      <c r="P60" s="701"/>
      <c r="Q60" s="701"/>
      <c r="R60" s="679"/>
      <c r="S60" s="679"/>
      <c r="T60" s="570"/>
      <c r="U60" s="570"/>
      <c r="V60" s="570"/>
      <c r="W60" s="570"/>
      <c r="X60" s="570"/>
      <c r="Y60" s="570"/>
      <c r="Z60" s="570"/>
      <c r="AA60" s="570"/>
      <c r="AB60" s="570"/>
      <c r="AC60" s="570"/>
      <c r="AD60" s="570"/>
      <c r="AE60" s="570"/>
      <c r="AF60" s="570"/>
      <c r="AG60" s="570"/>
      <c r="AH60" s="570"/>
      <c r="AI60" s="570"/>
      <c r="AJ60" s="570"/>
      <c r="AK60" s="570"/>
      <c r="AL60" s="570"/>
      <c r="AM60" s="570"/>
      <c r="AN60" s="570"/>
      <c r="AO60" s="570"/>
      <c r="AP60" s="570"/>
    </row>
    <row r="61" spans="1:42" ht="15" customHeight="1" x14ac:dyDescent="0.25">
      <c r="A61" s="570"/>
      <c r="B61" s="676"/>
      <c r="C61" s="676"/>
      <c r="D61" s="676"/>
      <c r="E61" s="677"/>
      <c r="F61" s="676"/>
      <c r="G61" s="676"/>
      <c r="H61" s="676"/>
      <c r="I61" s="676"/>
      <c r="J61" s="676"/>
      <c r="K61" s="678"/>
      <c r="L61" s="678"/>
      <c r="M61" s="701"/>
      <c r="N61" s="701"/>
      <c r="O61" s="701"/>
      <c r="P61" s="701"/>
      <c r="Q61" s="701"/>
      <c r="R61" s="679"/>
      <c r="S61" s="679"/>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row>
    <row r="62" spans="1:42" ht="15" customHeight="1" x14ac:dyDescent="0.25">
      <c r="A62" s="570"/>
      <c r="B62" s="676"/>
      <c r="C62" s="676"/>
      <c r="D62" s="676"/>
      <c r="E62" s="677"/>
      <c r="F62" s="676"/>
      <c r="G62" s="676"/>
      <c r="H62" s="676"/>
      <c r="I62" s="676"/>
      <c r="J62" s="676"/>
      <c r="K62" s="678"/>
      <c r="L62" s="678"/>
      <c r="M62" s="701"/>
      <c r="N62" s="701"/>
      <c r="O62" s="701"/>
      <c r="P62" s="701"/>
      <c r="Q62" s="701"/>
      <c r="R62" s="679"/>
      <c r="S62" s="679"/>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row>
    <row r="63" spans="1:42" ht="15" customHeight="1" x14ac:dyDescent="0.25">
      <c r="A63" s="570"/>
      <c r="B63" s="676"/>
      <c r="C63" s="676"/>
      <c r="D63" s="676"/>
      <c r="E63" s="677"/>
      <c r="F63" s="676"/>
      <c r="G63" s="676"/>
      <c r="H63" s="676"/>
      <c r="I63" s="676"/>
      <c r="J63" s="676"/>
      <c r="K63" s="678"/>
      <c r="L63" s="678"/>
      <c r="M63" s="701"/>
      <c r="N63" s="701"/>
      <c r="O63" s="701"/>
      <c r="P63" s="701"/>
      <c r="Q63" s="701"/>
      <c r="R63" s="679"/>
      <c r="S63" s="679"/>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row>
    <row r="64" spans="1:42" ht="15" customHeight="1" x14ac:dyDescent="0.25">
      <c r="A64" s="570"/>
      <c r="B64" s="676"/>
      <c r="C64" s="676"/>
      <c r="D64" s="676"/>
      <c r="E64" s="677"/>
      <c r="F64" s="676"/>
      <c r="G64" s="676"/>
      <c r="H64" s="676"/>
      <c r="I64" s="676"/>
      <c r="J64" s="676"/>
      <c r="K64" s="678"/>
      <c r="L64" s="678"/>
      <c r="M64" s="701"/>
      <c r="N64" s="701"/>
      <c r="O64" s="701"/>
      <c r="P64" s="701"/>
      <c r="Q64" s="701"/>
      <c r="R64" s="679"/>
      <c r="S64" s="679"/>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row>
    <row r="65" spans="1:42" ht="15.75" customHeight="1" x14ac:dyDescent="0.25">
      <c r="A65" s="570"/>
      <c r="B65" s="676"/>
      <c r="C65" s="676"/>
      <c r="D65" s="676"/>
      <c r="E65" s="677"/>
      <c r="F65" s="676"/>
      <c r="G65" s="676"/>
      <c r="H65" s="676"/>
      <c r="I65" s="676"/>
      <c r="J65" s="676"/>
      <c r="K65" s="678"/>
      <c r="L65" s="678"/>
      <c r="M65" s="701"/>
      <c r="N65" s="701"/>
      <c r="O65" s="701"/>
      <c r="P65" s="701"/>
      <c r="Q65" s="701"/>
      <c r="R65" s="679"/>
      <c r="S65" s="679"/>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row>
    <row r="66" spans="1:42" x14ac:dyDescent="0.25">
      <c r="S66" s="570"/>
      <c r="T66" s="570"/>
      <c r="U66" s="570"/>
      <c r="V66" s="570"/>
      <c r="W66" s="570"/>
    </row>
    <row r="67" spans="1:42" x14ac:dyDescent="0.25">
      <c r="S67" s="570"/>
      <c r="T67" s="570"/>
      <c r="U67" s="570"/>
      <c r="V67" s="570"/>
      <c r="W67" s="570"/>
    </row>
    <row r="68" spans="1:42" x14ac:dyDescent="0.25">
      <c r="S68" s="570"/>
      <c r="T68" s="570"/>
      <c r="U68" s="570"/>
      <c r="V68" s="570"/>
      <c r="W68" s="570"/>
    </row>
    <row r="69" spans="1:42" x14ac:dyDescent="0.25">
      <c r="S69" s="570"/>
      <c r="T69" s="570"/>
      <c r="U69" s="570"/>
      <c r="V69" s="570"/>
      <c r="W69" s="570"/>
    </row>
    <row r="70" spans="1:42" x14ac:dyDescent="0.25">
      <c r="S70" s="570"/>
      <c r="T70" s="570"/>
      <c r="U70" s="570"/>
      <c r="V70" s="570"/>
      <c r="W70" s="570"/>
    </row>
    <row r="71" spans="1:42" x14ac:dyDescent="0.25">
      <c r="S71" s="570"/>
      <c r="T71" s="570"/>
      <c r="U71" s="570"/>
      <c r="V71" s="570"/>
      <c r="W71" s="570"/>
    </row>
    <row r="72" spans="1:42" x14ac:dyDescent="0.25">
      <c r="S72" s="570"/>
      <c r="T72" s="570"/>
      <c r="U72" s="570"/>
      <c r="V72" s="570"/>
      <c r="W72" s="570"/>
    </row>
    <row r="73" spans="1:42" x14ac:dyDescent="0.25">
      <c r="S73" s="570"/>
      <c r="T73" s="570"/>
      <c r="U73" s="570"/>
      <c r="V73" s="570"/>
      <c r="W73" s="570"/>
    </row>
    <row r="74" spans="1:42" x14ac:dyDescent="0.25">
      <c r="S74" s="570"/>
      <c r="T74" s="570"/>
      <c r="U74" s="570"/>
      <c r="V74" s="570"/>
      <c r="W74" s="570"/>
    </row>
    <row r="75" spans="1:42" x14ac:dyDescent="0.25">
      <c r="S75" s="570"/>
      <c r="T75" s="570"/>
      <c r="U75" s="570"/>
      <c r="V75" s="570"/>
      <c r="W75" s="570"/>
    </row>
    <row r="76" spans="1:42" x14ac:dyDescent="0.25">
      <c r="S76" s="570"/>
      <c r="T76" s="570"/>
      <c r="U76" s="570"/>
      <c r="V76" s="570"/>
      <c r="W76" s="570"/>
    </row>
    <row r="77" spans="1:42" x14ac:dyDescent="0.25">
      <c r="S77" s="570"/>
      <c r="T77" s="570"/>
      <c r="U77" s="570"/>
      <c r="V77" s="570"/>
      <c r="W77" s="570"/>
    </row>
    <row r="78" spans="1:42" x14ac:dyDescent="0.25">
      <c r="S78" s="570"/>
      <c r="T78" s="570"/>
      <c r="U78" s="570"/>
      <c r="V78" s="570"/>
      <c r="W78" s="570"/>
    </row>
    <row r="79" spans="1:42" x14ac:dyDescent="0.25">
      <c r="S79" s="570"/>
      <c r="T79" s="570"/>
      <c r="U79" s="570"/>
      <c r="V79" s="570"/>
      <c r="W79" s="570"/>
    </row>
    <row r="80" spans="1:42" x14ac:dyDescent="0.25">
      <c r="S80" s="570"/>
      <c r="T80" s="570"/>
      <c r="U80" s="570"/>
      <c r="V80" s="570"/>
      <c r="W80" s="570"/>
    </row>
    <row r="81" spans="19:23" x14ac:dyDescent="0.25">
      <c r="S81" s="570"/>
      <c r="T81" s="570"/>
      <c r="U81" s="570"/>
      <c r="V81" s="570"/>
      <c r="W81" s="570"/>
    </row>
    <row r="82" spans="19:23" x14ac:dyDescent="0.25">
      <c r="S82" s="570"/>
      <c r="T82" s="570"/>
      <c r="U82" s="570"/>
      <c r="V82" s="570"/>
      <c r="W82" s="570"/>
    </row>
    <row r="83" spans="19:23" x14ac:dyDescent="0.25">
      <c r="S83" s="570"/>
      <c r="T83" s="570"/>
      <c r="U83" s="570"/>
      <c r="V83" s="570"/>
      <c r="W83" s="570"/>
    </row>
    <row r="84" spans="19:23" x14ac:dyDescent="0.25">
      <c r="S84" s="570"/>
      <c r="T84" s="570"/>
      <c r="U84" s="570"/>
      <c r="V84" s="570"/>
      <c r="W84" s="570"/>
    </row>
    <row r="85" spans="19:23" x14ac:dyDescent="0.25">
      <c r="S85" s="570"/>
      <c r="T85" s="570"/>
      <c r="U85" s="570"/>
      <c r="V85" s="570"/>
      <c r="W85" s="570"/>
    </row>
    <row r="86" spans="19:23" x14ac:dyDescent="0.25">
      <c r="S86" s="570"/>
      <c r="T86" s="570"/>
      <c r="U86" s="570"/>
      <c r="V86" s="570"/>
      <c r="W86" s="570"/>
    </row>
    <row r="87" spans="19:23" x14ac:dyDescent="0.25">
      <c r="S87" s="570"/>
      <c r="T87" s="570"/>
      <c r="U87" s="570"/>
      <c r="V87" s="570"/>
      <c r="W87" s="570"/>
    </row>
    <row r="88" spans="19:23" x14ac:dyDescent="0.25">
      <c r="S88" s="570"/>
      <c r="T88" s="570"/>
      <c r="U88" s="570"/>
      <c r="V88" s="570"/>
      <c r="W88" s="570"/>
    </row>
    <row r="89" spans="19:23" x14ac:dyDescent="0.25">
      <c r="S89" s="570"/>
      <c r="T89" s="570"/>
      <c r="U89" s="570"/>
      <c r="V89" s="570"/>
      <c r="W89" s="570"/>
    </row>
    <row r="90" spans="19:23" x14ac:dyDescent="0.25">
      <c r="S90" s="570"/>
      <c r="T90" s="570"/>
      <c r="U90" s="570"/>
      <c r="V90" s="570"/>
      <c r="W90" s="570"/>
    </row>
    <row r="91" spans="19:23" x14ac:dyDescent="0.25">
      <c r="S91" s="570"/>
      <c r="T91" s="570"/>
      <c r="U91" s="570"/>
      <c r="V91" s="570"/>
      <c r="W91" s="570"/>
    </row>
    <row r="92" spans="19:23" x14ac:dyDescent="0.25">
      <c r="S92" s="570"/>
      <c r="T92" s="570"/>
      <c r="U92" s="570"/>
      <c r="V92" s="570"/>
      <c r="W92" s="570"/>
    </row>
    <row r="93" spans="19:23" x14ac:dyDescent="0.25">
      <c r="S93" s="570"/>
      <c r="T93" s="570"/>
      <c r="U93" s="570"/>
      <c r="V93" s="570"/>
      <c r="W93" s="570"/>
    </row>
    <row r="94" spans="19:23" x14ac:dyDescent="0.25">
      <c r="S94" s="570"/>
      <c r="T94" s="570"/>
      <c r="U94" s="570"/>
      <c r="V94" s="570"/>
      <c r="W94" s="570"/>
    </row>
    <row r="95" spans="19:23" x14ac:dyDescent="0.25">
      <c r="S95" s="570"/>
      <c r="T95" s="570"/>
      <c r="U95" s="570"/>
      <c r="V95" s="570"/>
      <c r="W95" s="570"/>
    </row>
    <row r="96" spans="19:23" x14ac:dyDescent="0.25">
      <c r="S96" s="570"/>
      <c r="T96" s="570"/>
      <c r="U96" s="570"/>
      <c r="V96" s="570"/>
      <c r="W96" s="570"/>
    </row>
    <row r="97" spans="19:23" x14ac:dyDescent="0.25">
      <c r="S97" s="570"/>
      <c r="T97" s="570"/>
      <c r="U97" s="570"/>
      <c r="V97" s="570"/>
      <c r="W97" s="570"/>
    </row>
    <row r="98" spans="19:23" x14ac:dyDescent="0.25">
      <c r="S98" s="570"/>
      <c r="T98" s="570"/>
      <c r="U98" s="570"/>
      <c r="V98" s="570"/>
      <c r="W98" s="570"/>
    </row>
    <row r="99" spans="19:23" x14ac:dyDescent="0.25">
      <c r="S99" s="570"/>
      <c r="T99" s="570"/>
      <c r="U99" s="570"/>
      <c r="V99" s="570"/>
      <c r="W99" s="570"/>
    </row>
    <row r="100" spans="19:23" x14ac:dyDescent="0.25">
      <c r="S100" s="570"/>
      <c r="T100" s="570"/>
      <c r="U100" s="570"/>
      <c r="V100" s="570"/>
      <c r="W100" s="570"/>
    </row>
    <row r="101" spans="19:23" x14ac:dyDescent="0.25">
      <c r="S101" s="570"/>
      <c r="T101" s="570"/>
      <c r="U101" s="570"/>
      <c r="V101" s="570"/>
      <c r="W101" s="570"/>
    </row>
    <row r="102" spans="19:23" x14ac:dyDescent="0.25">
      <c r="S102" s="570"/>
      <c r="T102" s="570"/>
      <c r="U102" s="570"/>
      <c r="V102" s="570"/>
      <c r="W102" s="570"/>
    </row>
    <row r="103" spans="19:23" x14ac:dyDescent="0.25">
      <c r="S103" s="570"/>
      <c r="T103" s="570"/>
      <c r="U103" s="570"/>
      <c r="V103" s="570"/>
      <c r="W103" s="570"/>
    </row>
    <row r="104" spans="19:23" x14ac:dyDescent="0.25">
      <c r="S104" s="570"/>
      <c r="T104" s="570"/>
      <c r="U104" s="570"/>
      <c r="V104" s="570"/>
      <c r="W104" s="570"/>
    </row>
    <row r="105" spans="19:23" x14ac:dyDescent="0.25">
      <c r="S105" s="570"/>
      <c r="T105" s="570"/>
      <c r="U105" s="570"/>
      <c r="V105" s="570"/>
      <c r="W105" s="570"/>
    </row>
    <row r="106" spans="19:23" x14ac:dyDescent="0.25">
      <c r="S106" s="570"/>
      <c r="T106" s="570"/>
      <c r="U106" s="570"/>
      <c r="V106" s="570"/>
      <c r="W106" s="570"/>
    </row>
    <row r="107" spans="19:23" x14ac:dyDescent="0.25">
      <c r="S107" s="570"/>
      <c r="T107" s="570"/>
      <c r="U107" s="570"/>
      <c r="V107" s="570"/>
      <c r="W107" s="570"/>
    </row>
    <row r="108" spans="19:23" x14ac:dyDescent="0.25">
      <c r="S108" s="570"/>
      <c r="T108" s="570"/>
      <c r="U108" s="570"/>
      <c r="V108" s="570"/>
      <c r="W108" s="570"/>
    </row>
    <row r="109" spans="19:23" x14ac:dyDescent="0.25">
      <c r="S109" s="570"/>
      <c r="T109" s="570"/>
      <c r="U109" s="570"/>
      <c r="V109" s="570"/>
      <c r="W109" s="570"/>
    </row>
    <row r="110" spans="19:23" x14ac:dyDescent="0.25">
      <c r="S110" s="570"/>
      <c r="T110" s="570"/>
      <c r="U110" s="570"/>
      <c r="V110" s="570"/>
      <c r="W110" s="570"/>
    </row>
    <row r="111" spans="19:23" x14ac:dyDescent="0.25">
      <c r="S111" s="570"/>
      <c r="T111" s="570"/>
      <c r="U111" s="570"/>
      <c r="V111" s="570"/>
      <c r="W111" s="570"/>
    </row>
    <row r="112" spans="19:23" x14ac:dyDescent="0.25">
      <c r="S112" s="570"/>
      <c r="T112" s="570"/>
      <c r="U112" s="570"/>
      <c r="V112" s="570"/>
      <c r="W112" s="570"/>
    </row>
    <row r="113" spans="19:23" x14ac:dyDescent="0.25">
      <c r="S113" s="570"/>
      <c r="T113" s="570"/>
      <c r="U113" s="570"/>
      <c r="V113" s="570"/>
      <c r="W113" s="570"/>
    </row>
    <row r="114" spans="19:23" x14ac:dyDescent="0.25">
      <c r="S114" s="570"/>
      <c r="T114" s="570"/>
      <c r="U114" s="570"/>
      <c r="V114" s="570"/>
      <c r="W114" s="570"/>
    </row>
    <row r="115" spans="19:23" x14ac:dyDescent="0.25">
      <c r="S115" s="570"/>
      <c r="T115" s="570"/>
      <c r="U115" s="570"/>
      <c r="V115" s="570"/>
      <c r="W115" s="570"/>
    </row>
    <row r="116" spans="19:23" x14ac:dyDescent="0.25">
      <c r="S116" s="570"/>
      <c r="T116" s="570"/>
      <c r="U116" s="570"/>
      <c r="V116" s="570"/>
      <c r="W116" s="570"/>
    </row>
    <row r="117" spans="19:23" x14ac:dyDescent="0.25">
      <c r="S117" s="570"/>
      <c r="T117" s="570"/>
      <c r="U117" s="570"/>
      <c r="V117" s="570"/>
      <c r="W117" s="570"/>
    </row>
    <row r="118" spans="19:23" x14ac:dyDescent="0.25">
      <c r="S118" s="570"/>
      <c r="T118" s="570"/>
      <c r="U118" s="570"/>
      <c r="V118" s="570"/>
      <c r="W118" s="570"/>
    </row>
    <row r="119" spans="19:23" x14ac:dyDescent="0.25">
      <c r="S119" s="570"/>
      <c r="T119" s="570"/>
      <c r="U119" s="570"/>
      <c r="V119" s="570"/>
      <c r="W119" s="570"/>
    </row>
    <row r="120" spans="19:23" x14ac:dyDescent="0.25">
      <c r="S120" s="570"/>
      <c r="T120" s="570"/>
      <c r="U120" s="570"/>
      <c r="V120" s="570"/>
      <c r="W120" s="570"/>
    </row>
    <row r="121" spans="19:23" x14ac:dyDescent="0.25">
      <c r="S121" s="570"/>
      <c r="T121" s="570"/>
      <c r="U121" s="570"/>
      <c r="V121" s="570"/>
      <c r="W121" s="570"/>
    </row>
    <row r="122" spans="19:23" x14ac:dyDescent="0.25">
      <c r="S122" s="570"/>
      <c r="T122" s="570"/>
      <c r="U122" s="570"/>
      <c r="V122" s="570"/>
      <c r="W122" s="570"/>
    </row>
    <row r="123" spans="19:23" x14ac:dyDescent="0.25">
      <c r="S123" s="570"/>
      <c r="T123" s="570"/>
      <c r="U123" s="570"/>
      <c r="V123" s="570"/>
      <c r="W123" s="570"/>
    </row>
    <row r="124" spans="19:23" x14ac:dyDescent="0.25">
      <c r="S124" s="570"/>
      <c r="T124" s="570"/>
      <c r="U124" s="570"/>
      <c r="V124" s="570"/>
      <c r="W124" s="570"/>
    </row>
    <row r="125" spans="19:23" x14ac:dyDescent="0.25">
      <c r="S125" s="570"/>
      <c r="T125" s="570"/>
      <c r="U125" s="570"/>
      <c r="V125" s="570"/>
      <c r="W125" s="570"/>
    </row>
    <row r="126" spans="19:23" x14ac:dyDescent="0.25">
      <c r="S126" s="570"/>
      <c r="T126" s="570"/>
      <c r="U126" s="570"/>
      <c r="V126" s="570"/>
      <c r="W126" s="570"/>
    </row>
    <row r="127" spans="19:23" x14ac:dyDescent="0.25">
      <c r="S127" s="570"/>
      <c r="T127" s="570"/>
      <c r="U127" s="570"/>
      <c r="V127" s="570"/>
      <c r="W127" s="570"/>
    </row>
    <row r="128" spans="19:23" x14ac:dyDescent="0.25">
      <c r="S128" s="570"/>
      <c r="T128" s="570"/>
      <c r="U128" s="570"/>
      <c r="V128" s="570"/>
      <c r="W128" s="570"/>
    </row>
    <row r="129" spans="19:23" x14ac:dyDescent="0.25">
      <c r="S129" s="570"/>
      <c r="T129" s="570"/>
      <c r="U129" s="570"/>
      <c r="V129" s="570"/>
      <c r="W129" s="570"/>
    </row>
    <row r="130" spans="19:23" x14ac:dyDescent="0.25">
      <c r="S130" s="570"/>
      <c r="T130" s="570"/>
      <c r="U130" s="570"/>
      <c r="V130" s="570"/>
      <c r="W130" s="570"/>
    </row>
    <row r="131" spans="19:23" x14ac:dyDescent="0.25">
      <c r="S131" s="570"/>
      <c r="T131" s="570"/>
      <c r="U131" s="570"/>
      <c r="V131" s="570"/>
      <c r="W131" s="570"/>
    </row>
    <row r="132" spans="19:23" x14ac:dyDescent="0.25">
      <c r="S132" s="570"/>
      <c r="T132" s="570"/>
      <c r="U132" s="570"/>
      <c r="V132" s="570"/>
      <c r="W132" s="570"/>
    </row>
    <row r="133" spans="19:23" x14ac:dyDescent="0.25">
      <c r="S133" s="570"/>
      <c r="T133" s="570"/>
      <c r="U133" s="570"/>
      <c r="V133" s="570"/>
      <c r="W133" s="570"/>
    </row>
    <row r="134" spans="19:23" x14ac:dyDescent="0.25">
      <c r="S134" s="570"/>
      <c r="T134" s="570"/>
      <c r="U134" s="570"/>
      <c r="V134" s="570"/>
      <c r="W134" s="570"/>
    </row>
    <row r="135" spans="19:23" x14ac:dyDescent="0.25">
      <c r="S135" s="570"/>
      <c r="T135" s="570"/>
      <c r="U135" s="570"/>
      <c r="V135" s="570"/>
      <c r="W135" s="570"/>
    </row>
    <row r="136" spans="19:23" x14ac:dyDescent="0.25">
      <c r="S136" s="570"/>
      <c r="T136" s="570"/>
      <c r="U136" s="570"/>
      <c r="V136" s="570"/>
      <c r="W136" s="570"/>
    </row>
    <row r="137" spans="19:23" x14ac:dyDescent="0.25">
      <c r="S137" s="570"/>
      <c r="T137" s="570"/>
      <c r="U137" s="570"/>
      <c r="V137" s="570"/>
      <c r="W137" s="570"/>
    </row>
    <row r="138" spans="19:23" x14ac:dyDescent="0.25">
      <c r="S138" s="570"/>
      <c r="T138" s="570"/>
      <c r="U138" s="570"/>
      <c r="V138" s="570"/>
      <c r="W138" s="570"/>
    </row>
    <row r="139" spans="19:23" x14ac:dyDescent="0.25">
      <c r="S139" s="570"/>
      <c r="T139" s="570"/>
      <c r="U139" s="570"/>
      <c r="V139" s="570"/>
      <c r="W139" s="570"/>
    </row>
    <row r="140" spans="19:23" x14ac:dyDescent="0.25">
      <c r="S140" s="570"/>
      <c r="T140" s="570"/>
      <c r="U140" s="570"/>
      <c r="V140" s="570"/>
      <c r="W140" s="570"/>
    </row>
    <row r="141" spans="19:23" x14ac:dyDescent="0.25">
      <c r="S141" s="570"/>
      <c r="V141" s="570"/>
      <c r="W141" s="570"/>
    </row>
    <row r="142" spans="19:23" x14ac:dyDescent="0.25">
      <c r="S142" s="570"/>
      <c r="V142" s="570"/>
      <c r="W142" s="570"/>
    </row>
    <row r="143" spans="19:23" x14ac:dyDescent="0.25">
      <c r="S143" s="570"/>
      <c r="V143" s="570"/>
      <c r="W143" s="570"/>
    </row>
    <row r="144" spans="19:23" x14ac:dyDescent="0.25">
      <c r="S144" s="570"/>
      <c r="V144" s="570"/>
      <c r="W144" s="570"/>
    </row>
    <row r="145" spans="19:23" x14ac:dyDescent="0.25">
      <c r="S145" s="570"/>
      <c r="V145" s="570"/>
      <c r="W145" s="570"/>
    </row>
    <row r="146" spans="19:23" x14ac:dyDescent="0.25">
      <c r="S146" s="570"/>
      <c r="V146" s="570"/>
      <c r="W146" s="570"/>
    </row>
    <row r="147" spans="19:23" x14ac:dyDescent="0.25">
      <c r="S147" s="570"/>
      <c r="V147" s="570"/>
      <c r="W147" s="570"/>
    </row>
  </sheetData>
  <sheetProtection formatCells="0"/>
  <mergeCells count="121">
    <mergeCell ref="B65:D65"/>
    <mergeCell ref="F65:H65"/>
    <mergeCell ref="I65:J65"/>
    <mergeCell ref="B63:D63"/>
    <mergeCell ref="F63:H63"/>
    <mergeCell ref="I63:J63"/>
    <mergeCell ref="B64:D64"/>
    <mergeCell ref="F64:H64"/>
    <mergeCell ref="I64:J64"/>
    <mergeCell ref="B61:D61"/>
    <mergeCell ref="F61:H61"/>
    <mergeCell ref="I61:J61"/>
    <mergeCell ref="B62:D62"/>
    <mergeCell ref="F62:H62"/>
    <mergeCell ref="I62:J62"/>
    <mergeCell ref="B59:D59"/>
    <mergeCell ref="F59:H59"/>
    <mergeCell ref="I59:J59"/>
    <mergeCell ref="B60:D60"/>
    <mergeCell ref="F60:H60"/>
    <mergeCell ref="I60:J60"/>
    <mergeCell ref="B57:D57"/>
    <mergeCell ref="F57:H57"/>
    <mergeCell ref="I57:J57"/>
    <mergeCell ref="B58:D58"/>
    <mergeCell ref="F58:H58"/>
    <mergeCell ref="I58:J58"/>
    <mergeCell ref="B55:D55"/>
    <mergeCell ref="F55:H55"/>
    <mergeCell ref="I55:J55"/>
    <mergeCell ref="B56:D56"/>
    <mergeCell ref="F56:H56"/>
    <mergeCell ref="I56:J56"/>
    <mergeCell ref="B53:D53"/>
    <mergeCell ref="F53:H53"/>
    <mergeCell ref="I53:J53"/>
    <mergeCell ref="B54:D54"/>
    <mergeCell ref="F54:H54"/>
    <mergeCell ref="I54:J54"/>
    <mergeCell ref="B50:L50"/>
    <mergeCell ref="B51:D51"/>
    <mergeCell ref="F51:H51"/>
    <mergeCell ref="I51:J51"/>
    <mergeCell ref="B52:D52"/>
    <mergeCell ref="F52:H52"/>
    <mergeCell ref="I52:J52"/>
    <mergeCell ref="B41:B47"/>
    <mergeCell ref="C41:C47"/>
    <mergeCell ref="D41:D44"/>
    <mergeCell ref="E41:E44"/>
    <mergeCell ref="P41:P44"/>
    <mergeCell ref="D46:D47"/>
    <mergeCell ref="E46:E47"/>
    <mergeCell ref="P46:P47"/>
    <mergeCell ref="J34:J35"/>
    <mergeCell ref="P34:P35"/>
    <mergeCell ref="B38:B39"/>
    <mergeCell ref="C38:C39"/>
    <mergeCell ref="D38:D39"/>
    <mergeCell ref="E38:E39"/>
    <mergeCell ref="P38:P39"/>
    <mergeCell ref="B34:B35"/>
    <mergeCell ref="C34:C35"/>
    <mergeCell ref="D34:D35"/>
    <mergeCell ref="E34:E35"/>
    <mergeCell ref="H34:H35"/>
    <mergeCell ref="I34:I35"/>
    <mergeCell ref="J23:J24"/>
    <mergeCell ref="L23:L24"/>
    <mergeCell ref="P23:P24"/>
    <mergeCell ref="B26:S26"/>
    <mergeCell ref="B28:B32"/>
    <mergeCell ref="C28:C32"/>
    <mergeCell ref="D28:D30"/>
    <mergeCell ref="E28:E32"/>
    <mergeCell ref="I15:I17"/>
    <mergeCell ref="P15:P18"/>
    <mergeCell ref="E20:E21"/>
    <mergeCell ref="B22:S22"/>
    <mergeCell ref="B23:B24"/>
    <mergeCell ref="C23:C24"/>
    <mergeCell ref="D23:D24"/>
    <mergeCell ref="E23:E24"/>
    <mergeCell ref="H23:H24"/>
    <mergeCell ref="I23:I24"/>
    <mergeCell ref="O13:O14"/>
    <mergeCell ref="P13:P14"/>
    <mergeCell ref="Q13:Q14"/>
    <mergeCell ref="R13:R14"/>
    <mergeCell ref="S13:S14"/>
    <mergeCell ref="B15:B21"/>
    <mergeCell ref="C15:C21"/>
    <mergeCell ref="D15:D18"/>
    <mergeCell ref="E15:E18"/>
    <mergeCell ref="H15:H17"/>
    <mergeCell ref="H13:I13"/>
    <mergeCell ref="J13:J14"/>
    <mergeCell ref="K13:K14"/>
    <mergeCell ref="L13:L14"/>
    <mergeCell ref="M13:M14"/>
    <mergeCell ref="N13:N14"/>
    <mergeCell ref="C11:O11"/>
    <mergeCell ref="B12:J12"/>
    <mergeCell ref="K12:P12"/>
    <mergeCell ref="Q12:S12"/>
    <mergeCell ref="B13:B14"/>
    <mergeCell ref="C13:C14"/>
    <mergeCell ref="D13:D14"/>
    <mergeCell ref="E13:E14"/>
    <mergeCell ref="F13:F14"/>
    <mergeCell ref="G13:G14"/>
    <mergeCell ref="B1:R1"/>
    <mergeCell ref="B2:Q2"/>
    <mergeCell ref="B3:Q3"/>
    <mergeCell ref="B4:Q4"/>
    <mergeCell ref="C7:O7"/>
    <mergeCell ref="P7:P11"/>
    <mergeCell ref="Q7:Q11"/>
    <mergeCell ref="C8:O8"/>
    <mergeCell ref="C9:O9"/>
    <mergeCell ref="C10:O10"/>
  </mergeCells>
  <conditionalFormatting sqref="Q7:Q8">
    <cfRule type="cellIs" dxfId="137" priority="73" operator="between">
      <formula>0.9</formula>
      <formula>1</formula>
    </cfRule>
    <cfRule type="cellIs" dxfId="136" priority="74" operator="between">
      <formula>0.8</formula>
      <formula>0.89</formula>
    </cfRule>
    <cfRule type="cellIs" dxfId="135" priority="75" operator="between">
      <formula>0.7</formula>
      <formula>0.79</formula>
    </cfRule>
    <cfRule type="cellIs" dxfId="134" priority="76" operator="between">
      <formula>0</formula>
      <formula>0.69</formula>
    </cfRule>
  </conditionalFormatting>
  <conditionalFormatting sqref="K27 K23:K25 K15:K19 K21 K30">
    <cfRule type="cellIs" dxfId="133" priority="69" operator="equal">
      <formula>$W$12</formula>
    </cfRule>
    <cfRule type="cellIs" dxfId="132" priority="70" operator="equal">
      <formula>$W$11</formula>
    </cfRule>
    <cfRule type="cellIs" dxfId="131" priority="71" operator="equal">
      <formula>$W$10</formula>
    </cfRule>
    <cfRule type="cellIs" dxfId="130" priority="72" operator="equal">
      <formula>$W$9</formula>
    </cfRule>
  </conditionalFormatting>
  <conditionalFormatting sqref="P15">
    <cfRule type="cellIs" dxfId="129" priority="65" operator="between">
      <formula>1</formula>
      <formula>1</formula>
    </cfRule>
    <cfRule type="cellIs" dxfId="128" priority="66" operator="between">
      <formula>0.9</formula>
      <formula>0.99</formula>
    </cfRule>
    <cfRule type="cellIs" dxfId="127" priority="67" operator="between">
      <formula>0.89</formula>
      <formula>0.8</formula>
    </cfRule>
    <cfRule type="cellIs" dxfId="126" priority="68" operator="between">
      <formula>0.79</formula>
      <formula>0</formula>
    </cfRule>
  </conditionalFormatting>
  <conditionalFormatting sqref="P23">
    <cfRule type="cellIs" dxfId="125" priority="61" operator="between">
      <formula>1</formula>
      <formula>1</formula>
    </cfRule>
    <cfRule type="cellIs" dxfId="124" priority="62" operator="between">
      <formula>0.9</formula>
      <formula>0.99</formula>
    </cfRule>
    <cfRule type="cellIs" dxfId="123" priority="63" operator="between">
      <formula>0.89</formula>
      <formula>0.8</formula>
    </cfRule>
    <cfRule type="cellIs" dxfId="122" priority="64" operator="between">
      <formula>0.79</formula>
      <formula>0</formula>
    </cfRule>
  </conditionalFormatting>
  <conditionalFormatting sqref="K20">
    <cfRule type="cellIs" dxfId="121" priority="55" operator="equal">
      <formula>$W$12</formula>
    </cfRule>
    <cfRule type="cellIs" dxfId="120" priority="56" operator="equal">
      <formula>$W$11</formula>
    </cfRule>
    <cfRule type="cellIs" dxfId="119" priority="57" operator="equal">
      <formula>$W$10</formula>
    </cfRule>
    <cfRule type="cellIs" dxfId="118" priority="58" operator="equal">
      <formula>$W$9</formula>
    </cfRule>
  </conditionalFormatting>
  <conditionalFormatting sqref="K28:K29">
    <cfRule type="cellIs" dxfId="117" priority="49" operator="equal">
      <formula>$W$12</formula>
    </cfRule>
    <cfRule type="cellIs" dxfId="116" priority="50" operator="equal">
      <formula>$W$11</formula>
    </cfRule>
    <cfRule type="cellIs" dxfId="115" priority="51" operator="equal">
      <formula>$W$10</formula>
    </cfRule>
    <cfRule type="cellIs" dxfId="114" priority="52" operator="equal">
      <formula>$W$9</formula>
    </cfRule>
  </conditionalFormatting>
  <conditionalFormatting sqref="K32">
    <cfRule type="cellIs" dxfId="113" priority="43" operator="equal">
      <formula>$W$12</formula>
    </cfRule>
    <cfRule type="cellIs" dxfId="112" priority="44" operator="equal">
      <formula>$W$11</formula>
    </cfRule>
    <cfRule type="cellIs" dxfId="111" priority="45" operator="equal">
      <formula>$W$10</formula>
    </cfRule>
    <cfRule type="cellIs" dxfId="110" priority="46" operator="equal">
      <formula>$W$9</formula>
    </cfRule>
  </conditionalFormatting>
  <conditionalFormatting sqref="K31">
    <cfRule type="cellIs" dxfId="109" priority="37" operator="equal">
      <formula>$W$12</formula>
    </cfRule>
    <cfRule type="cellIs" dxfId="108" priority="38" operator="equal">
      <formula>$W$11</formula>
    </cfRule>
    <cfRule type="cellIs" dxfId="107" priority="39" operator="equal">
      <formula>$W$10</formula>
    </cfRule>
    <cfRule type="cellIs" dxfId="106" priority="40" operator="equal">
      <formula>$W$9</formula>
    </cfRule>
  </conditionalFormatting>
  <conditionalFormatting sqref="K34:K40">
    <cfRule type="cellIs" dxfId="105" priority="33" operator="equal">
      <formula>$W$12</formula>
    </cfRule>
    <cfRule type="cellIs" dxfId="104" priority="34" operator="equal">
      <formula>$W$11</formula>
    </cfRule>
    <cfRule type="cellIs" dxfId="103" priority="35" operator="equal">
      <formula>$W$10</formula>
    </cfRule>
    <cfRule type="cellIs" dxfId="102" priority="36" operator="equal">
      <formula>$W$9</formula>
    </cfRule>
  </conditionalFormatting>
  <conditionalFormatting sqref="K41:K49">
    <cfRule type="cellIs" dxfId="101" priority="29" operator="equal">
      <formula>$W$12</formula>
    </cfRule>
    <cfRule type="cellIs" dxfId="100" priority="30" operator="equal">
      <formula>$W$11</formula>
    </cfRule>
    <cfRule type="cellIs" dxfId="99" priority="31" operator="equal">
      <formula>$W$10</formula>
    </cfRule>
    <cfRule type="cellIs" dxfId="98" priority="32" operator="equal">
      <formula>$W$9</formula>
    </cfRule>
  </conditionalFormatting>
  <conditionalFormatting sqref="P20">
    <cfRule type="cellIs" dxfId="97" priority="25" operator="between">
      <formula>1</formula>
      <formula>1</formula>
    </cfRule>
    <cfRule type="cellIs" dxfId="96" priority="26" operator="between">
      <formula>0.9</formula>
      <formula>0.99</formula>
    </cfRule>
    <cfRule type="cellIs" dxfId="95" priority="27" operator="between">
      <formula>0.89</formula>
      <formula>0.8</formula>
    </cfRule>
    <cfRule type="cellIs" dxfId="94" priority="28" operator="between">
      <formula>0.79</formula>
      <formula>0</formula>
    </cfRule>
  </conditionalFormatting>
  <conditionalFormatting sqref="P21">
    <cfRule type="cellIs" dxfId="93" priority="21" operator="between">
      <formula>1</formula>
      <formula>1</formula>
    </cfRule>
    <cfRule type="cellIs" dxfId="92" priority="22" operator="between">
      <formula>0.9</formula>
      <formula>0.99</formula>
    </cfRule>
    <cfRule type="cellIs" dxfId="91" priority="23" operator="between">
      <formula>0.89</formula>
      <formula>0.8</formula>
    </cfRule>
    <cfRule type="cellIs" dxfId="90" priority="24" operator="between">
      <formula>0.79</formula>
      <formula>0</formula>
    </cfRule>
  </conditionalFormatting>
  <conditionalFormatting sqref="P27:P32">
    <cfRule type="cellIs" dxfId="89" priority="17" operator="between">
      <formula>1</formula>
      <formula>1</formula>
    </cfRule>
    <cfRule type="cellIs" dxfId="88" priority="18" operator="between">
      <formula>0.9</formula>
      <formula>0.99</formula>
    </cfRule>
    <cfRule type="cellIs" dxfId="87" priority="19" operator="between">
      <formula>0.89</formula>
      <formula>0.8</formula>
    </cfRule>
    <cfRule type="cellIs" dxfId="86" priority="20" operator="between">
      <formula>0.79</formula>
      <formula>0</formula>
    </cfRule>
  </conditionalFormatting>
  <conditionalFormatting sqref="P34">
    <cfRule type="cellIs" dxfId="85" priority="13" operator="between">
      <formula>1</formula>
      <formula>1</formula>
    </cfRule>
    <cfRule type="cellIs" dxfId="84" priority="14" operator="between">
      <formula>0.9</formula>
      <formula>0.99</formula>
    </cfRule>
    <cfRule type="cellIs" dxfId="83" priority="15" operator="between">
      <formula>0.89</formula>
      <formula>0.8</formula>
    </cfRule>
    <cfRule type="cellIs" dxfId="82" priority="16" operator="between">
      <formula>0.79</formula>
      <formula>0</formula>
    </cfRule>
  </conditionalFormatting>
  <conditionalFormatting sqref="P38">
    <cfRule type="cellIs" dxfId="81" priority="9" operator="between">
      <formula>1</formula>
      <formula>1</formula>
    </cfRule>
    <cfRule type="cellIs" dxfId="80" priority="10" operator="between">
      <formula>0.9</formula>
      <formula>0.99</formula>
    </cfRule>
    <cfRule type="cellIs" dxfId="79" priority="11" operator="between">
      <formula>0.89</formula>
      <formula>0.8</formula>
    </cfRule>
    <cfRule type="cellIs" dxfId="78" priority="12" operator="between">
      <formula>0.79</formula>
      <formula>0</formula>
    </cfRule>
  </conditionalFormatting>
  <conditionalFormatting sqref="P41">
    <cfRule type="cellIs" dxfId="77" priority="5" operator="between">
      <formula>1</formula>
      <formula>1</formula>
    </cfRule>
    <cfRule type="cellIs" dxfId="76" priority="6" operator="between">
      <formula>0.9</formula>
      <formula>0.99</formula>
    </cfRule>
    <cfRule type="cellIs" dxfId="75" priority="7" operator="between">
      <formula>0.89</formula>
      <formula>0.8</formula>
    </cfRule>
    <cfRule type="cellIs" dxfId="74" priority="8" operator="between">
      <formula>0.79</formula>
      <formula>0</formula>
    </cfRule>
  </conditionalFormatting>
  <conditionalFormatting sqref="P46">
    <cfRule type="cellIs" dxfId="73" priority="1" operator="between">
      <formula>1</formula>
      <formula>1</formula>
    </cfRule>
    <cfRule type="cellIs" dxfId="72" priority="2" operator="between">
      <formula>0.9</formula>
      <formula>0.99</formula>
    </cfRule>
    <cfRule type="cellIs" dxfId="71" priority="3" operator="between">
      <formula>0.89</formula>
      <formula>0.8</formula>
    </cfRule>
    <cfRule type="cellIs" dxfId="70" priority="4" operator="between">
      <formula>0.79</formula>
      <formula>0</formula>
    </cfRule>
  </conditionalFormatting>
  <dataValidations count="2">
    <dataValidation type="list" allowBlank="1" showInputMessage="1" showErrorMessage="1" sqref="R23:R25 R15:R21 R27:R32" xr:uid="{2EDCA057-5D16-4FCD-84EA-6B827344C4BB}">
      <formula1>#REF!</formula1>
    </dataValidation>
    <dataValidation type="list" allowBlank="1" showInputMessage="1" showErrorMessage="1" sqref="K23:K25 K15:K21 K34:K49 K27:K32" xr:uid="{53765211-C36A-4992-8B6C-8710B1988DAA}">
      <formula1>$W$9:$W$12</formula1>
    </dataValidation>
  </dataValidations>
  <pageMargins left="0.7" right="0.7" top="0.75" bottom="0.75" header="0.3" footer="0.3"/>
  <pageSetup scale="40" fitToHeight="0" orientation="landscape" r:id="rId1"/>
  <rowBreaks count="1" manualBreakCount="1">
    <brk id="26" max="18" man="1"/>
  </rowBreaks>
  <extLst>
    <ext xmlns:x14="http://schemas.microsoft.com/office/spreadsheetml/2009/9/main" uri="{78C0D931-6437-407d-A8EE-F0AAD7539E65}">
      <x14:conditionalFormattings>
        <x14:conditionalFormatting xmlns:xm="http://schemas.microsoft.com/office/excel/2006/main">
          <x14:cfRule type="containsText" priority="77" operator="containsText" id="{282621E8-08BA-4C03-8C46-001A92C63F90}">
            <xm:f>NOT(ISERROR(SEARCH(#REF!,R15)))</xm:f>
            <xm:f>#REF!</xm:f>
            <x14:dxf>
              <font>
                <b/>
                <i val="0"/>
                <color theme="0"/>
              </font>
              <fill>
                <patternFill>
                  <bgColor rgb="FFFF0000"/>
                </patternFill>
              </fill>
            </x14:dxf>
          </x14:cfRule>
          <x14:cfRule type="containsText" priority="78" operator="containsText" id="{249EB977-7A92-457C-B13F-4B3BCF1528F3}">
            <xm:f>NOT(ISERROR(SEARCH(#REF!,R15)))</xm:f>
            <xm:f>#REF!</xm:f>
            <x14:dxf>
              <font>
                <b/>
                <i val="0"/>
                <color theme="0"/>
              </font>
              <fill>
                <patternFill>
                  <bgColor rgb="FF00B050"/>
                </patternFill>
              </fill>
            </x14:dxf>
          </x14:cfRule>
          <xm:sqref>R23:R25 R27 R15:R19 R21 R30</xm:sqref>
        </x14:conditionalFormatting>
        <x14:conditionalFormatting xmlns:xm="http://schemas.microsoft.com/office/excel/2006/main">
          <x14:cfRule type="containsText" priority="59" operator="containsText" id="{37007DAB-642E-4E57-9A6A-904169CCE8AA}">
            <xm:f>NOT(ISERROR(SEARCH(#REF!,R20)))</xm:f>
            <xm:f>#REF!</xm:f>
            <x14:dxf>
              <font>
                <b/>
                <i val="0"/>
                <color theme="0"/>
              </font>
              <fill>
                <patternFill>
                  <bgColor rgb="FFFF0000"/>
                </patternFill>
              </fill>
            </x14:dxf>
          </x14:cfRule>
          <x14:cfRule type="containsText" priority="60" operator="containsText" id="{C988119F-BC68-4605-AEC9-95367435F26B}">
            <xm:f>NOT(ISERROR(SEARCH(#REF!,R20)))</xm:f>
            <xm:f>#REF!</xm:f>
            <x14:dxf>
              <font>
                <b/>
                <i val="0"/>
                <color theme="0"/>
              </font>
              <fill>
                <patternFill>
                  <bgColor rgb="FF00B050"/>
                </patternFill>
              </fill>
            </x14:dxf>
          </x14:cfRule>
          <xm:sqref>R20</xm:sqref>
        </x14:conditionalFormatting>
        <x14:conditionalFormatting xmlns:xm="http://schemas.microsoft.com/office/excel/2006/main">
          <x14:cfRule type="containsText" priority="53" operator="containsText" id="{23AD15A5-A568-4D07-B2E3-4AAB972E7769}">
            <xm:f>NOT(ISERROR(SEARCH(#REF!,R28)))</xm:f>
            <xm:f>#REF!</xm:f>
            <x14:dxf>
              <font>
                <b/>
                <i val="0"/>
                <color theme="0"/>
              </font>
              <fill>
                <patternFill>
                  <bgColor rgb="FFFF0000"/>
                </patternFill>
              </fill>
            </x14:dxf>
          </x14:cfRule>
          <x14:cfRule type="containsText" priority="54" operator="containsText" id="{B6B06DF7-DF58-42C6-B742-8BED15D0ABAE}">
            <xm:f>NOT(ISERROR(SEARCH(#REF!,R28)))</xm:f>
            <xm:f>#REF!</xm:f>
            <x14:dxf>
              <font>
                <b/>
                <i val="0"/>
                <color theme="0"/>
              </font>
              <fill>
                <patternFill>
                  <bgColor rgb="FF00B050"/>
                </patternFill>
              </fill>
            </x14:dxf>
          </x14:cfRule>
          <xm:sqref>R28:R29</xm:sqref>
        </x14:conditionalFormatting>
        <x14:conditionalFormatting xmlns:xm="http://schemas.microsoft.com/office/excel/2006/main">
          <x14:cfRule type="containsText" priority="47" operator="containsText" id="{51EE9E91-6227-451B-B3B5-4205D051FF8D}">
            <xm:f>NOT(ISERROR(SEARCH(#REF!,R32)))</xm:f>
            <xm:f>#REF!</xm:f>
            <x14:dxf>
              <font>
                <b/>
                <i val="0"/>
                <color theme="0"/>
              </font>
              <fill>
                <patternFill>
                  <bgColor rgb="FFFF0000"/>
                </patternFill>
              </fill>
            </x14:dxf>
          </x14:cfRule>
          <x14:cfRule type="containsText" priority="48" operator="containsText" id="{D0A3C852-8A76-4683-B887-2139A7669169}">
            <xm:f>NOT(ISERROR(SEARCH(#REF!,R32)))</xm:f>
            <xm:f>#REF!</xm:f>
            <x14:dxf>
              <font>
                <b/>
                <i val="0"/>
                <color theme="0"/>
              </font>
              <fill>
                <patternFill>
                  <bgColor rgb="FF00B050"/>
                </patternFill>
              </fill>
            </x14:dxf>
          </x14:cfRule>
          <xm:sqref>R32</xm:sqref>
        </x14:conditionalFormatting>
        <x14:conditionalFormatting xmlns:xm="http://schemas.microsoft.com/office/excel/2006/main">
          <x14:cfRule type="containsText" priority="41" operator="containsText" id="{581122F5-F048-4535-91AE-DE83738B1246}">
            <xm:f>NOT(ISERROR(SEARCH(#REF!,R31)))</xm:f>
            <xm:f>#REF!</xm:f>
            <x14:dxf>
              <font>
                <b/>
                <i val="0"/>
                <color theme="0"/>
              </font>
              <fill>
                <patternFill>
                  <bgColor rgb="FFFF0000"/>
                </patternFill>
              </fill>
            </x14:dxf>
          </x14:cfRule>
          <x14:cfRule type="containsText" priority="42" operator="containsText" id="{64B0B9E2-E812-48F1-BEC4-C0015E2B3D49}">
            <xm:f>NOT(ISERROR(SEARCH(#REF!,R31)))</xm:f>
            <xm:f>#REF!</xm:f>
            <x14:dxf>
              <font>
                <b/>
                <i val="0"/>
                <color theme="0"/>
              </font>
              <fill>
                <patternFill>
                  <bgColor rgb="FF00B050"/>
                </patternFill>
              </fill>
            </x14:dxf>
          </x14:cfRule>
          <xm:sqref>R31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BA4D0-1664-4BB4-9D8B-0227EE671CD0}">
  <sheetPr>
    <pageSetUpPr fitToPage="1"/>
  </sheetPr>
  <dimension ref="A1:AR127"/>
  <sheetViews>
    <sheetView showGridLines="0" view="pageBreakPreview" topLeftCell="A4" zoomScale="80" zoomScaleNormal="87" zoomScaleSheetLayoutView="80" workbookViewId="0">
      <selection activeCell="B17" sqref="B17:B18"/>
    </sheetView>
  </sheetViews>
  <sheetFormatPr baseColWidth="10" defaultColWidth="11.42578125" defaultRowHeight="15" x14ac:dyDescent="0.25"/>
  <cols>
    <col min="1" max="1" width="3.5703125" style="573" customWidth="1"/>
    <col min="2" max="2" width="26.85546875" style="671" customWidth="1"/>
    <col min="3" max="3" width="25.5703125" style="671" hidden="1" customWidth="1"/>
    <col min="4" max="4" width="25.85546875" style="672" customWidth="1"/>
    <col min="5" max="5" width="12.140625" style="573" hidden="1" customWidth="1"/>
    <col min="6" max="6" width="15.42578125" style="573" customWidth="1"/>
    <col min="7" max="7" width="26" style="672" customWidth="1"/>
    <col min="8" max="8" width="29.140625" style="573" hidden="1" customWidth="1"/>
    <col min="9" max="9" width="13" style="573" hidden="1" customWidth="1"/>
    <col min="10" max="10" width="13" style="573" customWidth="1"/>
    <col min="11" max="11" width="12.85546875" style="573" customWidth="1"/>
    <col min="12" max="12" width="14.42578125" style="573" customWidth="1"/>
    <col min="13" max="13" width="24.85546875" style="573" customWidth="1"/>
    <col min="14" max="14" width="24.7109375" style="573" customWidth="1"/>
    <col min="15" max="15" width="24.42578125" style="573" customWidth="1"/>
    <col min="16" max="16" width="17.5703125" style="573" hidden="1" customWidth="1"/>
    <col min="17" max="17" width="15" style="573" hidden="1" customWidth="1"/>
    <col min="18" max="18" width="17.140625" style="573" hidden="1" customWidth="1"/>
    <col min="19" max="19" width="25.5703125" style="122" customWidth="1"/>
    <col min="20" max="20" width="26.85546875" style="672" customWidth="1"/>
    <col min="21" max="21" width="22.28515625" style="573" hidden="1" customWidth="1"/>
    <col min="22" max="22" width="27.7109375" style="573" hidden="1" customWidth="1"/>
    <col min="23" max="23" width="11.42578125" style="573" customWidth="1"/>
    <col min="24" max="24" width="11.42578125" style="573" hidden="1" customWidth="1"/>
    <col min="25" max="25" width="13.42578125" style="573" hidden="1" customWidth="1"/>
    <col min="26" max="26" width="20.7109375" style="573" customWidth="1"/>
    <col min="27" max="16384" width="11.42578125" style="573"/>
  </cols>
  <sheetData>
    <row r="1" spans="1:40" x14ac:dyDescent="0.25">
      <c r="A1" s="570"/>
      <c r="B1" s="571"/>
      <c r="C1" s="571"/>
      <c r="D1" s="571"/>
      <c r="E1" s="571"/>
      <c r="F1" s="571"/>
      <c r="G1" s="572"/>
      <c r="H1" s="571"/>
      <c r="I1" s="571"/>
      <c r="J1" s="571"/>
      <c r="K1" s="571"/>
      <c r="L1" s="571"/>
      <c r="M1" s="571"/>
      <c r="N1" s="571"/>
      <c r="O1" s="571"/>
      <c r="P1" s="571"/>
      <c r="Q1" s="571"/>
      <c r="R1" s="571"/>
      <c r="S1" s="571"/>
      <c r="T1" s="572"/>
      <c r="U1" s="571"/>
      <c r="V1" s="570"/>
      <c r="W1" s="570"/>
      <c r="X1" s="570"/>
      <c r="Y1" s="570"/>
      <c r="Z1" s="570"/>
      <c r="AA1" s="570"/>
      <c r="AB1" s="570"/>
      <c r="AC1" s="570"/>
    </row>
    <row r="2" spans="1:40" ht="25.5" x14ac:dyDescent="0.35">
      <c r="A2" s="570"/>
      <c r="B2" s="574" t="s">
        <v>0</v>
      </c>
      <c r="C2" s="574"/>
      <c r="D2" s="574"/>
      <c r="E2" s="574"/>
      <c r="F2" s="574"/>
      <c r="G2" s="575"/>
      <c r="H2" s="574"/>
      <c r="I2" s="574"/>
      <c r="J2" s="574"/>
      <c r="K2" s="574"/>
      <c r="L2" s="574"/>
      <c r="M2" s="574"/>
      <c r="N2" s="574"/>
      <c r="O2" s="574"/>
      <c r="P2" s="574"/>
      <c r="Q2" s="574"/>
      <c r="R2" s="574"/>
      <c r="S2" s="574"/>
      <c r="T2" s="575"/>
      <c r="U2" s="570"/>
      <c r="V2" s="570"/>
      <c r="W2" s="570"/>
      <c r="X2" s="570"/>
      <c r="Y2" s="570"/>
      <c r="Z2" s="570"/>
      <c r="AA2" s="570"/>
      <c r="AB2" s="570"/>
      <c r="AC2" s="570"/>
      <c r="AD2" s="570"/>
      <c r="AE2" s="570"/>
      <c r="AF2" s="570"/>
      <c r="AG2" s="570"/>
      <c r="AH2" s="570"/>
      <c r="AI2" s="570"/>
      <c r="AJ2" s="570"/>
      <c r="AK2" s="570"/>
      <c r="AL2" s="570"/>
      <c r="AM2" s="570"/>
      <c r="AN2" s="570"/>
    </row>
    <row r="3" spans="1:40" ht="20.25" x14ac:dyDescent="0.3">
      <c r="A3" s="570"/>
      <c r="B3" s="576" t="s">
        <v>1</v>
      </c>
      <c r="C3" s="576"/>
      <c r="D3" s="576"/>
      <c r="E3" s="576"/>
      <c r="F3" s="576"/>
      <c r="G3" s="577"/>
      <c r="H3" s="576"/>
      <c r="I3" s="576"/>
      <c r="J3" s="576"/>
      <c r="K3" s="576"/>
      <c r="L3" s="576"/>
      <c r="M3" s="576"/>
      <c r="N3" s="576"/>
      <c r="O3" s="576"/>
      <c r="P3" s="576"/>
      <c r="Q3" s="576"/>
      <c r="R3" s="576"/>
      <c r="S3" s="576"/>
      <c r="T3" s="577"/>
      <c r="U3" s="570"/>
      <c r="V3" s="570"/>
      <c r="W3" s="570"/>
      <c r="X3" s="570"/>
      <c r="Y3" s="570"/>
      <c r="Z3" s="570"/>
      <c r="AA3" s="570"/>
      <c r="AB3" s="570"/>
      <c r="AC3" s="570"/>
      <c r="AD3" s="570"/>
      <c r="AE3" s="570"/>
      <c r="AF3" s="570"/>
      <c r="AG3" s="570"/>
      <c r="AH3" s="570"/>
      <c r="AI3" s="570"/>
      <c r="AJ3" s="570"/>
      <c r="AK3" s="570"/>
      <c r="AL3" s="570"/>
      <c r="AM3" s="570"/>
      <c r="AN3" s="570"/>
    </row>
    <row r="4" spans="1:40" ht="16.5" x14ac:dyDescent="0.25">
      <c r="A4" s="570"/>
      <c r="B4" s="578" t="s">
        <v>2</v>
      </c>
      <c r="C4" s="578"/>
      <c r="D4" s="578"/>
      <c r="E4" s="578"/>
      <c r="F4" s="578"/>
      <c r="G4" s="579"/>
      <c r="H4" s="578"/>
      <c r="I4" s="578"/>
      <c r="J4" s="578"/>
      <c r="K4" s="578"/>
      <c r="L4" s="578"/>
      <c r="M4" s="578"/>
      <c r="N4" s="578"/>
      <c r="O4" s="578"/>
      <c r="P4" s="578"/>
      <c r="Q4" s="578"/>
      <c r="R4" s="578"/>
      <c r="S4" s="578"/>
      <c r="T4" s="579"/>
      <c r="U4" s="570"/>
      <c r="V4" s="570"/>
      <c r="W4" s="570"/>
      <c r="X4" s="570"/>
      <c r="Y4" s="570"/>
      <c r="Z4" s="570"/>
      <c r="AA4" s="570"/>
      <c r="AB4" s="570"/>
      <c r="AC4" s="570"/>
      <c r="AD4" s="570"/>
      <c r="AE4" s="570"/>
      <c r="AF4" s="570"/>
      <c r="AG4" s="570"/>
      <c r="AH4" s="570"/>
      <c r="AI4" s="570"/>
      <c r="AJ4" s="570"/>
      <c r="AK4" s="570"/>
      <c r="AL4" s="570"/>
      <c r="AM4" s="570"/>
      <c r="AN4" s="570"/>
    </row>
    <row r="5" spans="1:40" x14ac:dyDescent="0.25">
      <c r="A5" s="570"/>
      <c r="B5" s="580"/>
      <c r="C5" s="580"/>
      <c r="D5" s="581"/>
      <c r="E5" s="570"/>
      <c r="F5" s="570"/>
      <c r="G5" s="581"/>
      <c r="H5" s="570"/>
      <c r="I5" s="570"/>
      <c r="J5" s="570"/>
      <c r="K5" s="570"/>
      <c r="L5" s="570"/>
      <c r="M5" s="570"/>
      <c r="N5" s="570"/>
      <c r="O5" s="570"/>
      <c r="P5" s="570"/>
      <c r="Q5" s="570"/>
      <c r="R5" s="570"/>
      <c r="S5" s="13"/>
      <c r="T5" s="581"/>
      <c r="U5" s="570"/>
      <c r="V5" s="570"/>
      <c r="W5" s="570"/>
      <c r="X5" s="570"/>
      <c r="Y5" s="570"/>
      <c r="Z5" s="570"/>
      <c r="AA5" s="570"/>
      <c r="AB5" s="570"/>
      <c r="AC5" s="570"/>
      <c r="AD5" s="570"/>
      <c r="AE5" s="570"/>
      <c r="AF5" s="570"/>
      <c r="AG5" s="570"/>
      <c r="AH5" s="570"/>
      <c r="AI5" s="570"/>
      <c r="AJ5" s="570"/>
      <c r="AK5" s="570"/>
      <c r="AL5" s="570"/>
      <c r="AM5" s="570"/>
      <c r="AN5" s="570"/>
    </row>
    <row r="6" spans="1:40" ht="27" customHeight="1" x14ac:dyDescent="0.25">
      <c r="A6" s="570"/>
      <c r="B6" s="580"/>
      <c r="C6" s="580"/>
      <c r="D6" s="581"/>
      <c r="E6" s="570"/>
      <c r="F6" s="570"/>
      <c r="G6" s="581"/>
      <c r="H6" s="570"/>
      <c r="I6" s="570"/>
      <c r="J6" s="570"/>
      <c r="K6" s="570"/>
      <c r="L6" s="570"/>
      <c r="M6" s="570"/>
      <c r="N6" s="570"/>
      <c r="O6" s="570"/>
      <c r="P6" s="570"/>
      <c r="Q6" s="570"/>
      <c r="R6" s="570"/>
      <c r="S6" s="13"/>
      <c r="T6" s="581"/>
      <c r="U6" s="570"/>
      <c r="V6" s="570"/>
      <c r="W6" s="570"/>
      <c r="X6" s="570"/>
      <c r="Y6" s="570"/>
      <c r="Z6" s="570"/>
    </row>
    <row r="7" spans="1:40" ht="21" customHeight="1" x14ac:dyDescent="0.25">
      <c r="A7" s="570"/>
      <c r="B7" s="582" t="s">
        <v>3</v>
      </c>
      <c r="C7" s="583"/>
      <c r="D7" s="584" t="s">
        <v>404</v>
      </c>
      <c r="E7" s="584"/>
      <c r="F7" s="584"/>
      <c r="G7" s="584"/>
      <c r="H7" s="584"/>
      <c r="I7" s="584"/>
      <c r="J7" s="584"/>
      <c r="K7" s="584"/>
      <c r="L7" s="584"/>
      <c r="M7" s="584"/>
      <c r="N7" s="584"/>
      <c r="O7" s="584"/>
      <c r="P7" s="585"/>
      <c r="Q7" s="585"/>
      <c r="R7" s="586"/>
      <c r="S7" s="587" t="s">
        <v>5</v>
      </c>
      <c r="T7" s="588">
        <f>AVERAGE(S14,S17,S26)</f>
        <v>1</v>
      </c>
      <c r="U7" s="589"/>
      <c r="V7" s="589"/>
      <c r="W7" s="570"/>
      <c r="X7" s="570"/>
      <c r="Y7" s="570"/>
      <c r="Z7" s="570"/>
      <c r="AA7" s="570"/>
      <c r="AB7" s="570"/>
      <c r="AC7" s="570"/>
    </row>
    <row r="8" spans="1:40" ht="18" customHeight="1" x14ac:dyDescent="0.25">
      <c r="A8" s="570"/>
      <c r="B8" s="22" t="s">
        <v>6</v>
      </c>
      <c r="C8" s="583"/>
      <c r="D8" s="23" t="s">
        <v>405</v>
      </c>
      <c r="E8" s="23"/>
      <c r="F8" s="23"/>
      <c r="G8" s="23"/>
      <c r="H8" s="23"/>
      <c r="I8" s="23"/>
      <c r="J8" s="23"/>
      <c r="K8" s="23"/>
      <c r="L8" s="23"/>
      <c r="M8" s="23"/>
      <c r="N8" s="23"/>
      <c r="O8" s="23"/>
      <c r="P8" s="24"/>
      <c r="Q8" s="24"/>
      <c r="R8" s="25"/>
      <c r="S8" s="587"/>
      <c r="T8" s="588"/>
      <c r="U8" s="26"/>
      <c r="V8" s="26"/>
      <c r="W8" s="570"/>
      <c r="X8" s="590"/>
      <c r="Y8" s="573" t="s">
        <v>8</v>
      </c>
      <c r="Z8" s="570"/>
      <c r="AA8" s="570"/>
    </row>
    <row r="9" spans="1:40" ht="18.75" customHeight="1" x14ac:dyDescent="0.25">
      <c r="A9" s="570"/>
      <c r="B9" s="22" t="s">
        <v>9</v>
      </c>
      <c r="C9" s="583"/>
      <c r="D9" s="23" t="s">
        <v>406</v>
      </c>
      <c r="E9" s="23"/>
      <c r="F9" s="23"/>
      <c r="G9" s="23"/>
      <c r="H9" s="23"/>
      <c r="I9" s="23"/>
      <c r="J9" s="23"/>
      <c r="K9" s="23"/>
      <c r="L9" s="23"/>
      <c r="M9" s="23"/>
      <c r="N9" s="23"/>
      <c r="O9" s="23"/>
      <c r="P9" s="24"/>
      <c r="Q9" s="24"/>
      <c r="R9" s="25"/>
      <c r="S9" s="587"/>
      <c r="T9" s="588"/>
      <c r="U9" s="26"/>
      <c r="V9" s="26"/>
      <c r="W9" s="570"/>
      <c r="X9" s="591"/>
      <c r="Y9" s="573" t="s">
        <v>11</v>
      </c>
      <c r="Z9" s="570"/>
      <c r="AA9" s="570"/>
    </row>
    <row r="10" spans="1:40" ht="29.25" customHeight="1" x14ac:dyDescent="0.25">
      <c r="A10" s="570"/>
      <c r="B10" s="22" t="s">
        <v>12</v>
      </c>
      <c r="C10" s="583"/>
      <c r="D10" s="23" t="s">
        <v>407</v>
      </c>
      <c r="E10" s="23"/>
      <c r="F10" s="23"/>
      <c r="G10" s="23"/>
      <c r="H10" s="23"/>
      <c r="I10" s="23"/>
      <c r="J10" s="23"/>
      <c r="K10" s="23"/>
      <c r="L10" s="23"/>
      <c r="M10" s="23"/>
      <c r="N10" s="23"/>
      <c r="O10" s="23"/>
      <c r="P10" s="24"/>
      <c r="Q10" s="24"/>
      <c r="R10" s="25"/>
      <c r="S10" s="587"/>
      <c r="T10" s="588"/>
      <c r="U10" s="26"/>
      <c r="V10" s="26"/>
      <c r="W10" s="570"/>
      <c r="X10" s="592"/>
      <c r="Y10" s="573" t="s">
        <v>14</v>
      </c>
      <c r="Z10" s="570"/>
      <c r="AA10" s="570"/>
    </row>
    <row r="11" spans="1:40" ht="15" customHeight="1" x14ac:dyDescent="0.25">
      <c r="A11" s="570"/>
      <c r="B11" s="593" t="s">
        <v>15</v>
      </c>
      <c r="C11" s="594"/>
      <c r="D11" s="594"/>
      <c r="E11" s="594"/>
      <c r="F11" s="594"/>
      <c r="G11" s="594"/>
      <c r="H11" s="594"/>
      <c r="I11" s="594"/>
      <c r="J11" s="594"/>
      <c r="K11" s="594"/>
      <c r="L11" s="594"/>
      <c r="M11" s="595"/>
      <c r="N11" s="593" t="s">
        <v>16</v>
      </c>
      <c r="O11" s="594"/>
      <c r="P11" s="594"/>
      <c r="Q11" s="594"/>
      <c r="R11" s="594"/>
      <c r="S11" s="594"/>
      <c r="T11" s="596" t="s">
        <v>17</v>
      </c>
      <c r="U11" s="596"/>
      <c r="V11" s="596"/>
      <c r="W11" s="570"/>
      <c r="X11" s="597"/>
      <c r="Y11" s="570" t="s">
        <v>18</v>
      </c>
      <c r="Z11" s="570"/>
      <c r="AA11" s="570"/>
      <c r="AB11" s="598"/>
      <c r="AC11" s="598"/>
      <c r="AD11" s="570"/>
      <c r="AE11" s="570"/>
      <c r="AF11" s="570"/>
      <c r="AG11" s="570"/>
    </row>
    <row r="12" spans="1:40" ht="25.5" customHeight="1" x14ac:dyDescent="0.25">
      <c r="A12" s="570"/>
      <c r="B12" s="599" t="s">
        <v>19</v>
      </c>
      <c r="C12" s="600" t="s">
        <v>20</v>
      </c>
      <c r="D12" s="599" t="s">
        <v>21</v>
      </c>
      <c r="E12" s="601" t="s">
        <v>22</v>
      </c>
      <c r="F12" s="601" t="s">
        <v>22</v>
      </c>
      <c r="G12" s="602" t="s">
        <v>23</v>
      </c>
      <c r="H12" s="603" t="s">
        <v>24</v>
      </c>
      <c r="I12" s="601" t="s">
        <v>24</v>
      </c>
      <c r="J12" s="601" t="s">
        <v>24</v>
      </c>
      <c r="K12" s="604" t="s">
        <v>25</v>
      </c>
      <c r="L12" s="605"/>
      <c r="M12" s="603" t="s">
        <v>26</v>
      </c>
      <c r="N12" s="601" t="s">
        <v>27</v>
      </c>
      <c r="O12" s="603" t="s">
        <v>28</v>
      </c>
      <c r="P12" s="606" t="s">
        <v>29</v>
      </c>
      <c r="Q12" s="606" t="s">
        <v>30</v>
      </c>
      <c r="R12" s="607" t="s">
        <v>31</v>
      </c>
      <c r="S12" s="45" t="s">
        <v>32</v>
      </c>
      <c r="T12" s="601" t="s">
        <v>33</v>
      </c>
      <c r="U12" s="606" t="s">
        <v>34</v>
      </c>
      <c r="V12" s="607" t="s">
        <v>28</v>
      </c>
      <c r="W12" s="570"/>
      <c r="X12" s="570"/>
      <c r="Y12" s="570"/>
      <c r="Z12" s="570"/>
      <c r="AA12" s="570"/>
      <c r="AB12" s="570"/>
      <c r="AC12" s="570"/>
      <c r="AD12" s="570"/>
      <c r="AE12" s="570"/>
      <c r="AF12" s="570"/>
    </row>
    <row r="13" spans="1:40" ht="27" customHeight="1" x14ac:dyDescent="0.25">
      <c r="A13" s="570"/>
      <c r="B13" s="602"/>
      <c r="C13" s="600"/>
      <c r="D13" s="602"/>
      <c r="E13" s="601"/>
      <c r="F13" s="601"/>
      <c r="G13" s="608"/>
      <c r="H13" s="609"/>
      <c r="I13" s="601"/>
      <c r="J13" s="601"/>
      <c r="K13" s="610" t="s">
        <v>35</v>
      </c>
      <c r="L13" s="610" t="s">
        <v>36</v>
      </c>
      <c r="M13" s="609"/>
      <c r="N13" s="601"/>
      <c r="O13" s="609"/>
      <c r="P13" s="611"/>
      <c r="Q13" s="611"/>
      <c r="R13" s="607"/>
      <c r="S13" s="50"/>
      <c r="T13" s="601"/>
      <c r="U13" s="612"/>
      <c r="V13" s="606"/>
      <c r="W13" s="570"/>
      <c r="X13" s="570"/>
      <c r="Y13" s="570"/>
      <c r="Z13" s="570"/>
      <c r="AA13" s="570"/>
      <c r="AB13" s="570"/>
      <c r="AC13" s="570"/>
      <c r="AD13" s="570"/>
      <c r="AE13" s="570"/>
      <c r="AF13" s="570"/>
    </row>
    <row r="14" spans="1:40" s="630" customFormat="1" ht="66.75" customHeight="1" x14ac:dyDescent="0.25">
      <c r="A14" s="613"/>
      <c r="B14" s="603" t="s">
        <v>408</v>
      </c>
      <c r="C14" s="614"/>
      <c r="D14" s="603" t="s">
        <v>409</v>
      </c>
      <c r="E14" s="615"/>
      <c r="F14" s="616">
        <v>0.75</v>
      </c>
      <c r="G14" s="617" t="s">
        <v>410</v>
      </c>
      <c r="H14" s="618">
        <v>0.3</v>
      </c>
      <c r="I14" s="619">
        <v>0.3</v>
      </c>
      <c r="J14" s="619">
        <v>0.3</v>
      </c>
      <c r="K14" s="620">
        <v>44319</v>
      </c>
      <c r="L14" s="620">
        <v>44469</v>
      </c>
      <c r="M14" s="621" t="s">
        <v>411</v>
      </c>
      <c r="N14" s="622" t="s">
        <v>18</v>
      </c>
      <c r="O14" s="623" t="s">
        <v>412</v>
      </c>
      <c r="P14" s="624">
        <f>IF(N14="SI",J14, IF( N14="Cumplimiento Negativo",J14,"0"))</f>
        <v>0.3</v>
      </c>
      <c r="Q14" s="625"/>
      <c r="R14" s="626">
        <v>0.3</v>
      </c>
      <c r="S14" s="209">
        <f>(P14*R16/P16)+(P15*R16/P16)</f>
        <v>1</v>
      </c>
      <c r="T14" s="627" t="s">
        <v>413</v>
      </c>
      <c r="U14" s="628"/>
      <c r="V14" s="628"/>
      <c r="W14" s="570"/>
      <c r="X14" s="613"/>
      <c r="Y14" s="629"/>
      <c r="Z14" s="629"/>
      <c r="AA14" s="629"/>
      <c r="AB14" s="613"/>
    </row>
    <row r="15" spans="1:40" s="630" customFormat="1" ht="63" customHeight="1" x14ac:dyDescent="0.25">
      <c r="A15" s="613"/>
      <c r="B15" s="609"/>
      <c r="C15" s="614"/>
      <c r="D15" s="609"/>
      <c r="E15" s="615"/>
      <c r="F15" s="631"/>
      <c r="G15" s="617" t="s">
        <v>414</v>
      </c>
      <c r="H15" s="618">
        <v>0.3</v>
      </c>
      <c r="I15" s="619">
        <v>0.3</v>
      </c>
      <c r="J15" s="619">
        <v>0.3</v>
      </c>
      <c r="K15" s="620">
        <v>44319</v>
      </c>
      <c r="L15" s="620">
        <v>44469</v>
      </c>
      <c r="M15" s="632"/>
      <c r="N15" s="622" t="s">
        <v>18</v>
      </c>
      <c r="O15" s="633"/>
      <c r="P15" s="624">
        <f t="shared" ref="P15:P18" si="0">IF(N15="SI",J15, IF( N15="Cumplimiento Negativo",J15,"0"))</f>
        <v>0.3</v>
      </c>
      <c r="Q15" s="625"/>
      <c r="R15" s="626">
        <v>0.3</v>
      </c>
      <c r="S15" s="237"/>
      <c r="T15" s="627" t="s">
        <v>415</v>
      </c>
      <c r="U15" s="628"/>
      <c r="V15" s="628"/>
      <c r="W15" s="570"/>
      <c r="X15" s="613"/>
      <c r="Y15" s="629"/>
      <c r="Z15" s="629"/>
      <c r="AA15" s="629"/>
      <c r="AB15" s="613"/>
    </row>
    <row r="16" spans="1:40" s="630" customFormat="1" ht="63" hidden="1" customHeight="1" x14ac:dyDescent="0.25">
      <c r="A16" s="613"/>
      <c r="B16" s="634"/>
      <c r="C16" s="614"/>
      <c r="D16" s="635"/>
      <c r="E16" s="615"/>
      <c r="F16" s="636"/>
      <c r="G16" s="617"/>
      <c r="H16" s="618"/>
      <c r="I16" s="619"/>
      <c r="J16" s="619"/>
      <c r="K16" s="620"/>
      <c r="L16" s="620"/>
      <c r="M16" s="637"/>
      <c r="N16" s="622"/>
      <c r="O16" s="638"/>
      <c r="P16" s="624">
        <v>0.6</v>
      </c>
      <c r="Q16" s="625"/>
      <c r="R16" s="626">
        <v>1</v>
      </c>
      <c r="S16" s="638"/>
      <c r="T16" s="627"/>
      <c r="U16" s="628"/>
      <c r="V16" s="628"/>
      <c r="W16" s="570"/>
      <c r="X16" s="613"/>
      <c r="Y16" s="629"/>
      <c r="Z16" s="629"/>
      <c r="AA16" s="629"/>
      <c r="AB16" s="613"/>
    </row>
    <row r="17" spans="1:44" s="630" customFormat="1" ht="102" customHeight="1" x14ac:dyDescent="0.25">
      <c r="A17" s="613"/>
      <c r="B17" s="603" t="s">
        <v>416</v>
      </c>
      <c r="C17" s="614"/>
      <c r="D17" s="639" t="s">
        <v>417</v>
      </c>
      <c r="E17" s="615"/>
      <c r="F17" s="201">
        <v>0.4</v>
      </c>
      <c r="G17" s="640" t="s">
        <v>418</v>
      </c>
      <c r="H17" s="618">
        <v>0.3</v>
      </c>
      <c r="I17" s="641">
        <v>0.2</v>
      </c>
      <c r="J17" s="641">
        <v>0.2</v>
      </c>
      <c r="K17" s="83" t="s">
        <v>419</v>
      </c>
      <c r="L17" s="83" t="s">
        <v>89</v>
      </c>
      <c r="M17" s="642" t="s">
        <v>420</v>
      </c>
      <c r="N17" s="622" t="s">
        <v>18</v>
      </c>
      <c r="O17" s="623" t="s">
        <v>421</v>
      </c>
      <c r="P17" s="624">
        <f t="shared" si="0"/>
        <v>0.2</v>
      </c>
      <c r="Q17" s="625"/>
      <c r="R17" s="626">
        <v>0.2</v>
      </c>
      <c r="S17" s="209">
        <f>(P17*R19/P19)+(P18*R19/P19)</f>
        <v>1</v>
      </c>
      <c r="T17" s="643" t="s">
        <v>422</v>
      </c>
      <c r="U17" s="628"/>
      <c r="V17" s="628"/>
      <c r="W17" s="570"/>
      <c r="X17" s="613"/>
      <c r="Y17" s="629"/>
      <c r="Z17" s="629"/>
      <c r="AA17" s="629"/>
      <c r="AB17" s="613"/>
    </row>
    <row r="18" spans="1:44" s="630" customFormat="1" ht="63" customHeight="1" x14ac:dyDescent="0.25">
      <c r="A18" s="613"/>
      <c r="B18" s="609"/>
      <c r="C18" s="614"/>
      <c r="D18" s="639"/>
      <c r="E18" s="615"/>
      <c r="F18" s="214"/>
      <c r="G18" s="640" t="s">
        <v>423</v>
      </c>
      <c r="H18" s="618">
        <v>0.3</v>
      </c>
      <c r="I18" s="641">
        <v>0.2</v>
      </c>
      <c r="J18" s="641">
        <v>0.2</v>
      </c>
      <c r="K18" s="83" t="s">
        <v>424</v>
      </c>
      <c r="L18" s="83" t="s">
        <v>89</v>
      </c>
      <c r="M18" s="642"/>
      <c r="N18" s="622" t="s">
        <v>18</v>
      </c>
      <c r="O18" s="633"/>
      <c r="P18" s="624">
        <f t="shared" si="0"/>
        <v>0.2</v>
      </c>
      <c r="Q18" s="625"/>
      <c r="R18" s="626">
        <v>0.2</v>
      </c>
      <c r="S18" s="237"/>
      <c r="T18" s="643" t="s">
        <v>425</v>
      </c>
      <c r="U18" s="628"/>
      <c r="V18" s="628"/>
      <c r="W18" s="570"/>
      <c r="X18" s="613"/>
      <c r="Y18" s="629"/>
      <c r="Z18" s="629"/>
      <c r="AA18" s="629"/>
      <c r="AB18" s="613"/>
    </row>
    <row r="19" spans="1:44" s="630" customFormat="1" ht="63" hidden="1" customHeight="1" x14ac:dyDescent="0.25">
      <c r="A19" s="613"/>
      <c r="B19" s="635"/>
      <c r="C19" s="614"/>
      <c r="D19" s="644"/>
      <c r="E19" s="645"/>
      <c r="F19" s="242"/>
      <c r="G19" s="646"/>
      <c r="H19" s="647"/>
      <c r="I19" s="648"/>
      <c r="J19" s="648"/>
      <c r="K19" s="649"/>
      <c r="L19" s="649"/>
      <c r="M19" s="650"/>
      <c r="N19" s="651"/>
      <c r="O19" s="652"/>
      <c r="P19" s="653">
        <v>0.4</v>
      </c>
      <c r="Q19" s="654"/>
      <c r="R19" s="655">
        <v>1</v>
      </c>
      <c r="S19" s="652"/>
      <c r="T19" s="656"/>
      <c r="U19" s="657"/>
      <c r="V19" s="658"/>
      <c r="W19" s="570"/>
      <c r="X19" s="613"/>
      <c r="Y19" s="629"/>
      <c r="Z19" s="629"/>
      <c r="AA19" s="629"/>
      <c r="AB19" s="613"/>
    </row>
    <row r="20" spans="1:44" s="630" customFormat="1" ht="27" customHeight="1" x14ac:dyDescent="0.25">
      <c r="A20" s="613"/>
      <c r="B20" s="635"/>
      <c r="C20" s="614"/>
      <c r="D20" s="644"/>
      <c r="E20" s="645"/>
      <c r="F20" s="242"/>
      <c r="G20" s="646"/>
      <c r="H20" s="647"/>
      <c r="I20" s="648"/>
      <c r="J20" s="648"/>
      <c r="K20" s="649"/>
      <c r="L20" s="649"/>
      <c r="M20" s="650"/>
      <c r="N20" s="651"/>
      <c r="O20" s="652"/>
      <c r="P20" s="653"/>
      <c r="Q20" s="654"/>
      <c r="R20" s="655"/>
      <c r="S20" s="652"/>
      <c r="T20" s="656"/>
      <c r="U20" s="657"/>
      <c r="V20" s="658"/>
      <c r="W20" s="570"/>
      <c r="X20" s="613"/>
      <c r="Y20" s="629"/>
      <c r="Z20" s="629"/>
      <c r="AA20" s="629"/>
      <c r="AB20" s="613"/>
    </row>
    <row r="21" spans="1:44" ht="18.75" customHeight="1" x14ac:dyDescent="0.25">
      <c r="A21" s="570"/>
      <c r="B21" s="22" t="s">
        <v>9</v>
      </c>
      <c r="C21" s="583"/>
      <c r="D21" s="344" t="s">
        <v>426</v>
      </c>
      <c r="E21" s="345"/>
      <c r="F21" s="345"/>
      <c r="G21" s="345"/>
      <c r="H21" s="345"/>
      <c r="I21" s="345"/>
      <c r="J21" s="345"/>
      <c r="K21" s="345"/>
      <c r="L21" s="345"/>
      <c r="M21" s="345"/>
      <c r="N21" s="345"/>
      <c r="O21" s="345"/>
      <c r="P21" s="345"/>
      <c r="Q21" s="345"/>
      <c r="R21" s="345"/>
      <c r="S21" s="345"/>
      <c r="T21" s="345"/>
      <c r="U21" s="345"/>
      <c r="V21" s="346"/>
      <c r="W21" s="570"/>
      <c r="X21" s="591"/>
      <c r="Y21" s="573" t="s">
        <v>11</v>
      </c>
      <c r="Z21" s="570"/>
      <c r="AA21" s="570"/>
    </row>
    <row r="22" spans="1:44" ht="31.5" customHeight="1" x14ac:dyDescent="0.25">
      <c r="A22" s="570"/>
      <c r="B22" s="22" t="s">
        <v>12</v>
      </c>
      <c r="C22" s="583"/>
      <c r="D22" s="344" t="s">
        <v>427</v>
      </c>
      <c r="E22" s="345"/>
      <c r="F22" s="345"/>
      <c r="G22" s="345"/>
      <c r="H22" s="345"/>
      <c r="I22" s="345"/>
      <c r="J22" s="345"/>
      <c r="K22" s="345"/>
      <c r="L22" s="345"/>
      <c r="M22" s="345"/>
      <c r="N22" s="345"/>
      <c r="O22" s="345"/>
      <c r="P22" s="345"/>
      <c r="Q22" s="345"/>
      <c r="R22" s="345"/>
      <c r="S22" s="345"/>
      <c r="T22" s="345"/>
      <c r="U22" s="345"/>
      <c r="V22" s="346"/>
      <c r="W22" s="570"/>
      <c r="X22" s="592"/>
      <c r="Y22" s="573" t="s">
        <v>14</v>
      </c>
      <c r="Z22" s="570"/>
      <c r="AA22" s="570"/>
    </row>
    <row r="23" spans="1:44" ht="34.5" customHeight="1" x14ac:dyDescent="0.25">
      <c r="A23" s="570"/>
      <c r="B23" s="593" t="s">
        <v>15</v>
      </c>
      <c r="C23" s="594"/>
      <c r="D23" s="594"/>
      <c r="E23" s="594"/>
      <c r="F23" s="594"/>
      <c r="G23" s="594"/>
      <c r="H23" s="594"/>
      <c r="I23" s="594"/>
      <c r="J23" s="594"/>
      <c r="K23" s="594"/>
      <c r="L23" s="594"/>
      <c r="M23" s="595"/>
      <c r="N23" s="593" t="s">
        <v>16</v>
      </c>
      <c r="O23" s="594"/>
      <c r="P23" s="594"/>
      <c r="Q23" s="594"/>
      <c r="R23" s="594"/>
      <c r="S23" s="594"/>
      <c r="T23" s="596" t="s">
        <v>17</v>
      </c>
      <c r="U23" s="596"/>
      <c r="V23" s="596"/>
      <c r="W23" s="570"/>
      <c r="X23" s="597"/>
      <c r="Y23" s="570" t="s">
        <v>18</v>
      </c>
      <c r="Z23" s="570"/>
      <c r="AA23" s="570"/>
      <c r="AB23" s="598"/>
      <c r="AC23" s="598"/>
      <c r="AD23" s="570"/>
      <c r="AE23" s="570"/>
      <c r="AF23" s="570"/>
      <c r="AG23" s="570"/>
    </row>
    <row r="24" spans="1:44" ht="42" customHeight="1" x14ac:dyDescent="0.25">
      <c r="A24" s="570"/>
      <c r="B24" s="599" t="s">
        <v>19</v>
      </c>
      <c r="C24" s="600" t="s">
        <v>20</v>
      </c>
      <c r="D24" s="599" t="s">
        <v>21</v>
      </c>
      <c r="E24" s="601" t="s">
        <v>22</v>
      </c>
      <c r="F24" s="601" t="s">
        <v>22</v>
      </c>
      <c r="G24" s="602" t="s">
        <v>23</v>
      </c>
      <c r="H24" s="603" t="s">
        <v>24</v>
      </c>
      <c r="I24" s="601" t="s">
        <v>24</v>
      </c>
      <c r="J24" s="601" t="s">
        <v>24</v>
      </c>
      <c r="K24" s="604" t="s">
        <v>25</v>
      </c>
      <c r="L24" s="605"/>
      <c r="M24" s="603" t="s">
        <v>26</v>
      </c>
      <c r="N24" s="601" t="s">
        <v>27</v>
      </c>
      <c r="O24" s="603" t="s">
        <v>28</v>
      </c>
      <c r="P24" s="606" t="s">
        <v>29</v>
      </c>
      <c r="Q24" s="606" t="s">
        <v>30</v>
      </c>
      <c r="R24" s="607" t="s">
        <v>31</v>
      </c>
      <c r="S24" s="45" t="s">
        <v>32</v>
      </c>
      <c r="T24" s="601" t="s">
        <v>33</v>
      </c>
      <c r="U24" s="606" t="s">
        <v>34</v>
      </c>
      <c r="V24" s="607" t="s">
        <v>28</v>
      </c>
      <c r="W24" s="570"/>
      <c r="X24" s="570"/>
      <c r="Y24" s="570"/>
      <c r="Z24" s="570"/>
      <c r="AA24" s="570"/>
      <c r="AB24" s="570"/>
      <c r="AC24" s="570"/>
      <c r="AD24" s="570"/>
      <c r="AE24" s="570"/>
      <c r="AF24" s="570"/>
    </row>
    <row r="25" spans="1:44" ht="15" customHeight="1" x14ac:dyDescent="0.25">
      <c r="A25" s="570"/>
      <c r="B25" s="602"/>
      <c r="C25" s="600"/>
      <c r="D25" s="602"/>
      <c r="E25" s="601"/>
      <c r="F25" s="601"/>
      <c r="G25" s="608"/>
      <c r="H25" s="609"/>
      <c r="I25" s="601"/>
      <c r="J25" s="601"/>
      <c r="K25" s="610" t="s">
        <v>35</v>
      </c>
      <c r="L25" s="610" t="s">
        <v>36</v>
      </c>
      <c r="M25" s="609"/>
      <c r="N25" s="601"/>
      <c r="O25" s="609"/>
      <c r="P25" s="611"/>
      <c r="Q25" s="611"/>
      <c r="R25" s="607"/>
      <c r="S25" s="50"/>
      <c r="T25" s="601"/>
      <c r="U25" s="612"/>
      <c r="V25" s="606"/>
      <c r="W25" s="570"/>
      <c r="X25" s="570"/>
      <c r="Y25" s="570"/>
      <c r="Z25" s="570"/>
      <c r="AA25" s="570"/>
      <c r="AB25" s="570"/>
      <c r="AC25" s="570"/>
      <c r="AD25" s="570"/>
      <c r="AE25" s="570"/>
      <c r="AF25" s="570"/>
    </row>
    <row r="26" spans="1:44" ht="122.25" customHeight="1" x14ac:dyDescent="0.25">
      <c r="B26" s="659" t="s">
        <v>428</v>
      </c>
      <c r="C26" s="660" t="s">
        <v>429</v>
      </c>
      <c r="D26" s="640" t="s">
        <v>430</v>
      </c>
      <c r="E26" s="660" t="s">
        <v>431</v>
      </c>
      <c r="F26" s="660" t="s">
        <v>431</v>
      </c>
      <c r="G26" s="617" t="s">
        <v>432</v>
      </c>
      <c r="H26" s="59">
        <v>0.15</v>
      </c>
      <c r="I26" s="59">
        <v>0.15</v>
      </c>
      <c r="J26" s="59">
        <v>0.15</v>
      </c>
      <c r="K26" s="620" t="s">
        <v>433</v>
      </c>
      <c r="L26" s="620" t="s">
        <v>434</v>
      </c>
      <c r="M26" s="661" t="s">
        <v>435</v>
      </c>
      <c r="N26" s="622" t="s">
        <v>8</v>
      </c>
      <c r="O26" s="662" t="s">
        <v>436</v>
      </c>
      <c r="P26" s="58">
        <f>IF(N26="SI",J26, IF( N26="Cumplimiento Negativo",J26,"0"))</f>
        <v>0.15</v>
      </c>
      <c r="Q26" s="104">
        <f>SUM(P26:P26)</f>
        <v>0.15</v>
      </c>
      <c r="R26" s="480">
        <f>SUM(H26:H26)</f>
        <v>0.15</v>
      </c>
      <c r="S26" s="663">
        <f>P26/R26</f>
        <v>1</v>
      </c>
      <c r="T26" s="507" t="s">
        <v>437</v>
      </c>
      <c r="U26" s="664"/>
      <c r="V26" s="664"/>
      <c r="W26" s="570"/>
      <c r="X26" s="570"/>
      <c r="Y26" s="570"/>
    </row>
    <row r="27" spans="1:44" ht="15.75" customHeight="1" x14ac:dyDescent="0.25">
      <c r="B27" s="665"/>
      <c r="C27" s="665"/>
      <c r="D27" s="665"/>
      <c r="E27" s="665"/>
      <c r="F27" s="665"/>
      <c r="G27" s="665"/>
      <c r="H27" s="665"/>
      <c r="I27" s="665"/>
      <c r="J27" s="665"/>
      <c r="K27" s="665"/>
      <c r="L27" s="665"/>
      <c r="M27" s="665"/>
      <c r="N27" s="665"/>
      <c r="O27" s="666"/>
      <c r="P27" s="385"/>
      <c r="Q27" s="667"/>
      <c r="R27" s="668"/>
      <c r="S27" s="669"/>
      <c r="T27" s="670"/>
      <c r="W27" s="570"/>
      <c r="X27" s="570"/>
      <c r="Y27" s="570"/>
    </row>
    <row r="28" spans="1:44" x14ac:dyDescent="0.25">
      <c r="V28" s="570"/>
      <c r="W28" s="570"/>
      <c r="X28" s="570"/>
      <c r="Y28" s="570"/>
    </row>
    <row r="29" spans="1:44" x14ac:dyDescent="0.25">
      <c r="V29" s="570"/>
      <c r="W29" s="570"/>
      <c r="X29" s="570"/>
      <c r="Y29" s="570"/>
    </row>
    <row r="30" spans="1:44" ht="22.5" x14ac:dyDescent="0.25">
      <c r="A30" s="570"/>
      <c r="B30" s="673" t="s">
        <v>69</v>
      </c>
      <c r="C30" s="673"/>
      <c r="D30" s="673"/>
      <c r="E30" s="673"/>
      <c r="F30" s="673"/>
      <c r="G30" s="673"/>
      <c r="H30" s="673"/>
      <c r="I30" s="673"/>
      <c r="J30" s="673"/>
      <c r="K30" s="673"/>
      <c r="L30" s="673"/>
      <c r="M30" s="673"/>
      <c r="N30" s="673"/>
      <c r="O30" s="673"/>
      <c r="P30" s="598"/>
      <c r="Q30" s="598"/>
      <c r="R30" s="598"/>
      <c r="S30" s="598"/>
      <c r="T30" s="598"/>
      <c r="U30" s="598"/>
      <c r="V30" s="598"/>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row>
    <row r="31" spans="1:44" ht="23.25" customHeight="1" x14ac:dyDescent="0.25">
      <c r="A31" s="570"/>
      <c r="B31" s="674" t="s">
        <v>70</v>
      </c>
      <c r="C31" s="674"/>
      <c r="D31" s="674"/>
      <c r="E31" s="674"/>
      <c r="F31" s="675"/>
      <c r="G31" s="674" t="s">
        <v>71</v>
      </c>
      <c r="H31" s="674"/>
      <c r="I31" s="674"/>
      <c r="J31" s="674"/>
      <c r="K31" s="674"/>
      <c r="L31" s="674" t="s">
        <v>72</v>
      </c>
      <c r="M31" s="674"/>
      <c r="N31" s="675" t="s">
        <v>73</v>
      </c>
      <c r="O31" s="675" t="s">
        <v>74</v>
      </c>
      <c r="P31" s="598"/>
      <c r="Q31" s="598"/>
      <c r="R31" s="598"/>
      <c r="S31" s="598"/>
      <c r="T31" s="598"/>
      <c r="U31" s="598"/>
      <c r="V31" s="598"/>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row>
    <row r="32" spans="1:44" ht="15" customHeight="1" x14ac:dyDescent="0.25">
      <c r="A32" s="570"/>
      <c r="B32" s="676"/>
      <c r="C32" s="676"/>
      <c r="D32" s="676"/>
      <c r="E32" s="676"/>
      <c r="F32" s="677"/>
      <c r="G32" s="676"/>
      <c r="H32" s="676"/>
      <c r="I32" s="676"/>
      <c r="J32" s="676"/>
      <c r="K32" s="676"/>
      <c r="L32" s="676"/>
      <c r="M32" s="676"/>
      <c r="N32" s="678"/>
      <c r="O32" s="678"/>
      <c r="P32" s="598"/>
      <c r="Q32" s="598"/>
      <c r="R32" s="598"/>
      <c r="S32" s="598"/>
      <c r="T32" s="598"/>
      <c r="U32" s="679"/>
      <c r="V32" s="679"/>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row>
    <row r="33" spans="1:44" ht="15" customHeight="1" x14ac:dyDescent="0.25">
      <c r="A33" s="570"/>
      <c r="B33" s="676"/>
      <c r="C33" s="676"/>
      <c r="D33" s="676"/>
      <c r="E33" s="676"/>
      <c r="F33" s="677"/>
      <c r="G33" s="676"/>
      <c r="H33" s="676"/>
      <c r="I33" s="676"/>
      <c r="J33" s="676"/>
      <c r="K33" s="676"/>
      <c r="L33" s="676"/>
      <c r="M33" s="676"/>
      <c r="N33" s="678"/>
      <c r="O33" s="678"/>
      <c r="P33" s="598"/>
      <c r="Q33" s="598"/>
      <c r="R33" s="598"/>
      <c r="S33" s="598"/>
      <c r="T33" s="598"/>
      <c r="U33" s="679"/>
      <c r="V33" s="679"/>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row>
    <row r="34" spans="1:44" ht="15" customHeight="1" x14ac:dyDescent="0.25">
      <c r="A34" s="570"/>
      <c r="B34" s="676"/>
      <c r="C34" s="676"/>
      <c r="D34" s="676"/>
      <c r="E34" s="676"/>
      <c r="F34" s="677"/>
      <c r="G34" s="676"/>
      <c r="H34" s="676"/>
      <c r="I34" s="676"/>
      <c r="J34" s="676"/>
      <c r="K34" s="676"/>
      <c r="L34" s="676"/>
      <c r="M34" s="676"/>
      <c r="N34" s="678"/>
      <c r="O34" s="678"/>
      <c r="P34" s="598"/>
      <c r="Q34" s="598"/>
      <c r="R34" s="598"/>
      <c r="S34" s="598"/>
      <c r="T34" s="598"/>
      <c r="U34" s="679"/>
      <c r="V34" s="679"/>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row>
    <row r="35" spans="1:44" ht="15" customHeight="1" x14ac:dyDescent="0.25">
      <c r="A35" s="570"/>
      <c r="B35" s="676"/>
      <c r="C35" s="676"/>
      <c r="D35" s="676"/>
      <c r="E35" s="676"/>
      <c r="F35" s="677"/>
      <c r="G35" s="676"/>
      <c r="H35" s="676"/>
      <c r="I35" s="676"/>
      <c r="J35" s="676"/>
      <c r="K35" s="676"/>
      <c r="L35" s="676"/>
      <c r="M35" s="676"/>
      <c r="N35" s="678"/>
      <c r="O35" s="678"/>
      <c r="P35" s="598"/>
      <c r="Q35" s="598"/>
      <c r="R35" s="598"/>
      <c r="S35" s="598"/>
      <c r="T35" s="598"/>
      <c r="U35" s="679"/>
      <c r="V35" s="679"/>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row>
    <row r="36" spans="1:44" ht="15" customHeight="1" x14ac:dyDescent="0.25">
      <c r="A36" s="570"/>
      <c r="B36" s="676"/>
      <c r="C36" s="676"/>
      <c r="D36" s="676"/>
      <c r="E36" s="676"/>
      <c r="F36" s="677"/>
      <c r="G36" s="676"/>
      <c r="H36" s="676"/>
      <c r="I36" s="676"/>
      <c r="J36" s="676"/>
      <c r="K36" s="676"/>
      <c r="L36" s="676"/>
      <c r="M36" s="676"/>
      <c r="N36" s="678"/>
      <c r="O36" s="678"/>
      <c r="P36" s="598"/>
      <c r="Q36" s="598"/>
      <c r="R36" s="598"/>
      <c r="S36" s="598"/>
      <c r="T36" s="598"/>
      <c r="U36" s="679"/>
      <c r="V36" s="679"/>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row>
    <row r="37" spans="1:44" ht="15" customHeight="1" x14ac:dyDescent="0.25">
      <c r="A37" s="570"/>
      <c r="B37" s="676"/>
      <c r="C37" s="676"/>
      <c r="D37" s="676"/>
      <c r="E37" s="676"/>
      <c r="F37" s="677"/>
      <c r="G37" s="676"/>
      <c r="H37" s="676"/>
      <c r="I37" s="676"/>
      <c r="J37" s="676"/>
      <c r="K37" s="676"/>
      <c r="L37" s="676"/>
      <c r="M37" s="676"/>
      <c r="N37" s="678"/>
      <c r="O37" s="678"/>
      <c r="P37" s="598"/>
      <c r="Q37" s="598"/>
      <c r="R37" s="598"/>
      <c r="S37" s="598"/>
      <c r="T37" s="598"/>
      <c r="U37" s="679"/>
      <c r="V37" s="679"/>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row>
    <row r="38" spans="1:44" ht="15" customHeight="1" x14ac:dyDescent="0.25">
      <c r="A38" s="570"/>
      <c r="B38" s="676"/>
      <c r="C38" s="676"/>
      <c r="D38" s="676"/>
      <c r="E38" s="676"/>
      <c r="F38" s="677"/>
      <c r="G38" s="676"/>
      <c r="H38" s="676"/>
      <c r="I38" s="676"/>
      <c r="J38" s="676"/>
      <c r="K38" s="676"/>
      <c r="L38" s="676"/>
      <c r="M38" s="676"/>
      <c r="N38" s="678"/>
      <c r="O38" s="678"/>
      <c r="P38" s="598"/>
      <c r="Q38" s="598"/>
      <c r="R38" s="598"/>
      <c r="S38" s="598"/>
      <c r="T38" s="598"/>
      <c r="U38" s="679"/>
      <c r="V38" s="679"/>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row>
    <row r="39" spans="1:44" ht="15" customHeight="1" x14ac:dyDescent="0.25">
      <c r="A39" s="570"/>
      <c r="B39" s="676"/>
      <c r="C39" s="676"/>
      <c r="D39" s="676"/>
      <c r="E39" s="676"/>
      <c r="F39" s="677"/>
      <c r="G39" s="676"/>
      <c r="H39" s="676"/>
      <c r="I39" s="676"/>
      <c r="J39" s="676"/>
      <c r="K39" s="676"/>
      <c r="L39" s="676"/>
      <c r="M39" s="676"/>
      <c r="N39" s="678"/>
      <c r="O39" s="678"/>
      <c r="P39" s="598"/>
      <c r="Q39" s="598"/>
      <c r="R39" s="598"/>
      <c r="S39" s="598"/>
      <c r="T39" s="598"/>
      <c r="U39" s="679"/>
      <c r="V39" s="679"/>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row>
    <row r="40" spans="1:44" ht="15" customHeight="1" x14ac:dyDescent="0.25">
      <c r="A40" s="570"/>
      <c r="B40" s="676"/>
      <c r="C40" s="676"/>
      <c r="D40" s="676"/>
      <c r="E40" s="676"/>
      <c r="F40" s="677"/>
      <c r="G40" s="676"/>
      <c r="H40" s="676"/>
      <c r="I40" s="676"/>
      <c r="J40" s="676"/>
      <c r="K40" s="676"/>
      <c r="L40" s="676"/>
      <c r="M40" s="676"/>
      <c r="N40" s="678"/>
      <c r="O40" s="678"/>
      <c r="P40" s="598"/>
      <c r="Q40" s="598"/>
      <c r="R40" s="598"/>
      <c r="S40" s="598"/>
      <c r="T40" s="598"/>
      <c r="U40" s="679"/>
      <c r="V40" s="679"/>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row>
    <row r="41" spans="1:44" ht="15" customHeight="1" x14ac:dyDescent="0.25">
      <c r="A41" s="570"/>
      <c r="B41" s="676"/>
      <c r="C41" s="676"/>
      <c r="D41" s="676"/>
      <c r="E41" s="676"/>
      <c r="F41" s="677"/>
      <c r="G41" s="676"/>
      <c r="H41" s="676"/>
      <c r="I41" s="676"/>
      <c r="J41" s="676"/>
      <c r="K41" s="676"/>
      <c r="L41" s="676"/>
      <c r="M41" s="676"/>
      <c r="N41" s="678"/>
      <c r="O41" s="678"/>
      <c r="P41" s="598"/>
      <c r="Q41" s="598"/>
      <c r="R41" s="598"/>
      <c r="S41" s="598"/>
      <c r="T41" s="598"/>
      <c r="U41" s="679"/>
      <c r="V41" s="679"/>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row>
    <row r="42" spans="1:44" ht="15" customHeight="1" x14ac:dyDescent="0.25">
      <c r="A42" s="570"/>
      <c r="B42" s="676"/>
      <c r="C42" s="676"/>
      <c r="D42" s="676"/>
      <c r="E42" s="676"/>
      <c r="F42" s="677"/>
      <c r="G42" s="676"/>
      <c r="H42" s="676"/>
      <c r="I42" s="676"/>
      <c r="J42" s="676"/>
      <c r="K42" s="676"/>
      <c r="L42" s="676"/>
      <c r="M42" s="676"/>
      <c r="N42" s="678"/>
      <c r="O42" s="678"/>
      <c r="P42" s="598"/>
      <c r="Q42" s="598"/>
      <c r="R42" s="598"/>
      <c r="S42" s="598"/>
      <c r="T42" s="598"/>
      <c r="U42" s="679"/>
      <c r="V42" s="679"/>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row>
    <row r="43" spans="1:44" ht="15" customHeight="1" x14ac:dyDescent="0.25">
      <c r="A43" s="570"/>
      <c r="B43" s="676"/>
      <c r="C43" s="676"/>
      <c r="D43" s="676"/>
      <c r="E43" s="676"/>
      <c r="F43" s="677"/>
      <c r="G43" s="676"/>
      <c r="H43" s="676"/>
      <c r="I43" s="676"/>
      <c r="J43" s="676"/>
      <c r="K43" s="676"/>
      <c r="L43" s="676"/>
      <c r="M43" s="676"/>
      <c r="N43" s="678"/>
      <c r="O43" s="678"/>
      <c r="P43" s="598"/>
      <c r="Q43" s="598"/>
      <c r="R43" s="598"/>
      <c r="S43" s="598"/>
      <c r="T43" s="598"/>
      <c r="U43" s="679"/>
      <c r="V43" s="679"/>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row>
    <row r="44" spans="1:44" ht="15" customHeight="1" x14ac:dyDescent="0.25">
      <c r="A44" s="570"/>
      <c r="B44" s="676"/>
      <c r="C44" s="676"/>
      <c r="D44" s="676"/>
      <c r="E44" s="676"/>
      <c r="F44" s="677"/>
      <c r="G44" s="676"/>
      <c r="H44" s="676"/>
      <c r="I44" s="676"/>
      <c r="J44" s="676"/>
      <c r="K44" s="676"/>
      <c r="L44" s="676"/>
      <c r="M44" s="676"/>
      <c r="N44" s="678"/>
      <c r="O44" s="678"/>
      <c r="P44" s="598"/>
      <c r="Q44" s="598"/>
      <c r="R44" s="598"/>
      <c r="S44" s="598"/>
      <c r="T44" s="598"/>
      <c r="U44" s="679"/>
      <c r="V44" s="679"/>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row>
    <row r="45" spans="1:44" ht="15.75" customHeight="1" x14ac:dyDescent="0.25">
      <c r="A45" s="570"/>
      <c r="B45" s="676"/>
      <c r="C45" s="676"/>
      <c r="D45" s="676"/>
      <c r="E45" s="676"/>
      <c r="F45" s="677"/>
      <c r="G45" s="676"/>
      <c r="H45" s="676"/>
      <c r="I45" s="676"/>
      <c r="J45" s="676"/>
      <c r="K45" s="676"/>
      <c r="L45" s="676"/>
      <c r="M45" s="676"/>
      <c r="N45" s="678"/>
      <c r="O45" s="678"/>
      <c r="P45" s="598"/>
      <c r="Q45" s="598"/>
      <c r="R45" s="598"/>
      <c r="S45" s="598"/>
      <c r="T45" s="598"/>
      <c r="U45" s="679"/>
      <c r="V45" s="679"/>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row>
    <row r="46" spans="1:44" x14ac:dyDescent="0.25">
      <c r="V46" s="570"/>
      <c r="W46" s="570"/>
      <c r="X46" s="570"/>
      <c r="Y46" s="570"/>
    </row>
    <row r="47" spans="1:44" x14ac:dyDescent="0.25">
      <c r="V47" s="570"/>
      <c r="W47" s="570"/>
      <c r="X47" s="570"/>
      <c r="Y47" s="570"/>
    </row>
    <row r="48" spans="1:44" x14ac:dyDescent="0.25">
      <c r="V48" s="570"/>
      <c r="W48" s="570"/>
      <c r="X48" s="570"/>
      <c r="Y48" s="570"/>
    </row>
    <row r="49" spans="22:25" x14ac:dyDescent="0.25">
      <c r="V49" s="570"/>
      <c r="W49" s="570"/>
      <c r="X49" s="570"/>
      <c r="Y49" s="570"/>
    </row>
    <row r="50" spans="22:25" x14ac:dyDescent="0.25">
      <c r="V50" s="570"/>
      <c r="W50" s="570"/>
      <c r="X50" s="570"/>
      <c r="Y50" s="570"/>
    </row>
    <row r="51" spans="22:25" x14ac:dyDescent="0.25">
      <c r="V51" s="570"/>
      <c r="W51" s="570"/>
      <c r="X51" s="570"/>
      <c r="Y51" s="570"/>
    </row>
    <row r="52" spans="22:25" x14ac:dyDescent="0.25">
      <c r="V52" s="570"/>
      <c r="W52" s="570"/>
      <c r="X52" s="570"/>
      <c r="Y52" s="570"/>
    </row>
    <row r="53" spans="22:25" x14ac:dyDescent="0.25">
      <c r="V53" s="570"/>
      <c r="W53" s="570"/>
      <c r="X53" s="570"/>
      <c r="Y53" s="570"/>
    </row>
    <row r="54" spans="22:25" x14ac:dyDescent="0.25">
      <c r="V54" s="570"/>
      <c r="W54" s="570"/>
      <c r="X54" s="570"/>
      <c r="Y54" s="570"/>
    </row>
    <row r="55" spans="22:25" x14ac:dyDescent="0.25">
      <c r="V55" s="570"/>
      <c r="W55" s="570"/>
      <c r="X55" s="570"/>
      <c r="Y55" s="570"/>
    </row>
    <row r="56" spans="22:25" x14ac:dyDescent="0.25">
      <c r="V56" s="570"/>
      <c r="W56" s="570"/>
      <c r="X56" s="570"/>
      <c r="Y56" s="570"/>
    </row>
    <row r="57" spans="22:25" x14ac:dyDescent="0.25">
      <c r="V57" s="570"/>
      <c r="W57" s="570"/>
      <c r="X57" s="570"/>
      <c r="Y57" s="570"/>
    </row>
    <row r="58" spans="22:25" x14ac:dyDescent="0.25">
      <c r="V58" s="570"/>
      <c r="W58" s="570"/>
      <c r="X58" s="570"/>
      <c r="Y58" s="570"/>
    </row>
    <row r="59" spans="22:25" x14ac:dyDescent="0.25">
      <c r="V59" s="570"/>
      <c r="W59" s="570"/>
      <c r="X59" s="570"/>
      <c r="Y59" s="570"/>
    </row>
    <row r="60" spans="22:25" x14ac:dyDescent="0.25">
      <c r="V60" s="570"/>
      <c r="W60" s="570"/>
      <c r="X60" s="570"/>
      <c r="Y60" s="570"/>
    </row>
    <row r="61" spans="22:25" x14ac:dyDescent="0.25">
      <c r="V61" s="570"/>
      <c r="W61" s="570"/>
      <c r="X61" s="570"/>
      <c r="Y61" s="570"/>
    </row>
    <row r="62" spans="22:25" x14ac:dyDescent="0.25">
      <c r="V62" s="570"/>
      <c r="W62" s="570"/>
      <c r="X62" s="570"/>
      <c r="Y62" s="570"/>
    </row>
    <row r="63" spans="22:25" x14ac:dyDescent="0.25">
      <c r="V63" s="570"/>
      <c r="W63" s="570"/>
      <c r="X63" s="570"/>
      <c r="Y63" s="570"/>
    </row>
    <row r="64" spans="22:25" x14ac:dyDescent="0.25">
      <c r="V64" s="570"/>
      <c r="W64" s="570"/>
      <c r="X64" s="570"/>
      <c r="Y64" s="570"/>
    </row>
    <row r="65" spans="22:25" x14ac:dyDescent="0.25">
      <c r="V65" s="570"/>
      <c r="W65" s="570"/>
      <c r="X65" s="570"/>
      <c r="Y65" s="570"/>
    </row>
    <row r="66" spans="22:25" x14ac:dyDescent="0.25">
      <c r="V66" s="570"/>
      <c r="W66" s="570"/>
      <c r="X66" s="570"/>
      <c r="Y66" s="570"/>
    </row>
    <row r="67" spans="22:25" x14ac:dyDescent="0.25">
      <c r="V67" s="570"/>
      <c r="W67" s="570"/>
      <c r="X67" s="570"/>
      <c r="Y67" s="570"/>
    </row>
    <row r="68" spans="22:25" x14ac:dyDescent="0.25">
      <c r="V68" s="570"/>
      <c r="W68" s="570"/>
      <c r="X68" s="570"/>
      <c r="Y68" s="570"/>
    </row>
    <row r="69" spans="22:25" x14ac:dyDescent="0.25">
      <c r="V69" s="570"/>
      <c r="W69" s="570"/>
      <c r="X69" s="570"/>
      <c r="Y69" s="570"/>
    </row>
    <row r="70" spans="22:25" x14ac:dyDescent="0.25">
      <c r="V70" s="570"/>
      <c r="W70" s="570"/>
      <c r="X70" s="570"/>
      <c r="Y70" s="570"/>
    </row>
    <row r="71" spans="22:25" x14ac:dyDescent="0.25">
      <c r="V71" s="570"/>
      <c r="W71" s="570"/>
      <c r="X71" s="570"/>
      <c r="Y71" s="570"/>
    </row>
    <row r="72" spans="22:25" x14ac:dyDescent="0.25">
      <c r="V72" s="570"/>
      <c r="W72" s="570"/>
      <c r="X72" s="570"/>
      <c r="Y72" s="570"/>
    </row>
    <row r="73" spans="22:25" x14ac:dyDescent="0.25">
      <c r="V73" s="570"/>
      <c r="W73" s="570"/>
      <c r="X73" s="570"/>
      <c r="Y73" s="570"/>
    </row>
    <row r="74" spans="22:25" x14ac:dyDescent="0.25">
      <c r="V74" s="570"/>
      <c r="W74" s="570"/>
      <c r="X74" s="570"/>
      <c r="Y74" s="570"/>
    </row>
    <row r="75" spans="22:25" x14ac:dyDescent="0.25">
      <c r="V75" s="570"/>
      <c r="W75" s="570"/>
      <c r="X75" s="570"/>
      <c r="Y75" s="570"/>
    </row>
    <row r="76" spans="22:25" x14ac:dyDescent="0.25">
      <c r="V76" s="570"/>
      <c r="W76" s="570"/>
      <c r="X76" s="570"/>
      <c r="Y76" s="570"/>
    </row>
    <row r="77" spans="22:25" x14ac:dyDescent="0.25">
      <c r="V77" s="570"/>
      <c r="W77" s="570"/>
      <c r="X77" s="570"/>
      <c r="Y77" s="570"/>
    </row>
    <row r="78" spans="22:25" x14ac:dyDescent="0.25">
      <c r="V78" s="570"/>
      <c r="W78" s="570"/>
      <c r="X78" s="570"/>
      <c r="Y78" s="570"/>
    </row>
    <row r="79" spans="22:25" x14ac:dyDescent="0.25">
      <c r="V79" s="570"/>
      <c r="W79" s="570"/>
      <c r="X79" s="570"/>
      <c r="Y79" s="570"/>
    </row>
    <row r="80" spans="22:25" x14ac:dyDescent="0.25">
      <c r="V80" s="570"/>
      <c r="W80" s="570"/>
      <c r="X80" s="570"/>
      <c r="Y80" s="570"/>
    </row>
    <row r="81" spans="22:25" x14ac:dyDescent="0.25">
      <c r="V81" s="570"/>
      <c r="W81" s="570"/>
      <c r="X81" s="570"/>
      <c r="Y81" s="570"/>
    </row>
    <row r="82" spans="22:25" x14ac:dyDescent="0.25">
      <c r="V82" s="570"/>
      <c r="W82" s="570"/>
      <c r="X82" s="570"/>
      <c r="Y82" s="570"/>
    </row>
    <row r="83" spans="22:25" x14ac:dyDescent="0.25">
      <c r="V83" s="570"/>
      <c r="W83" s="570"/>
      <c r="X83" s="570"/>
      <c r="Y83" s="570"/>
    </row>
    <row r="84" spans="22:25" x14ac:dyDescent="0.25">
      <c r="V84" s="570"/>
      <c r="W84" s="570"/>
      <c r="X84" s="570"/>
      <c r="Y84" s="570"/>
    </row>
    <row r="85" spans="22:25" x14ac:dyDescent="0.25">
      <c r="V85" s="570"/>
      <c r="W85" s="570"/>
      <c r="X85" s="570"/>
      <c r="Y85" s="570"/>
    </row>
    <row r="86" spans="22:25" x14ac:dyDescent="0.25">
      <c r="V86" s="570"/>
      <c r="W86" s="570"/>
      <c r="X86" s="570"/>
      <c r="Y86" s="570"/>
    </row>
    <row r="87" spans="22:25" x14ac:dyDescent="0.25">
      <c r="V87" s="570"/>
      <c r="W87" s="570"/>
      <c r="X87" s="570"/>
      <c r="Y87" s="570"/>
    </row>
    <row r="88" spans="22:25" x14ac:dyDescent="0.25">
      <c r="V88" s="570"/>
      <c r="W88" s="570"/>
      <c r="X88" s="570"/>
      <c r="Y88" s="570"/>
    </row>
    <row r="89" spans="22:25" x14ac:dyDescent="0.25">
      <c r="V89" s="570"/>
      <c r="W89" s="570"/>
      <c r="X89" s="570"/>
      <c r="Y89" s="570"/>
    </row>
    <row r="90" spans="22:25" x14ac:dyDescent="0.25">
      <c r="V90" s="570"/>
      <c r="W90" s="570"/>
      <c r="X90" s="570"/>
      <c r="Y90" s="570"/>
    </row>
    <row r="91" spans="22:25" x14ac:dyDescent="0.25">
      <c r="V91" s="570"/>
      <c r="W91" s="570"/>
      <c r="X91" s="570"/>
      <c r="Y91" s="570"/>
    </row>
    <row r="92" spans="22:25" x14ac:dyDescent="0.25">
      <c r="V92" s="570"/>
      <c r="W92" s="570"/>
      <c r="X92" s="570"/>
      <c r="Y92" s="570"/>
    </row>
    <row r="93" spans="22:25" x14ac:dyDescent="0.25">
      <c r="V93" s="570"/>
      <c r="W93" s="570"/>
      <c r="X93" s="570"/>
      <c r="Y93" s="570"/>
    </row>
    <row r="94" spans="22:25" x14ac:dyDescent="0.25">
      <c r="V94" s="570"/>
      <c r="W94" s="570"/>
      <c r="X94" s="570"/>
      <c r="Y94" s="570"/>
    </row>
    <row r="95" spans="22:25" x14ac:dyDescent="0.25">
      <c r="V95" s="570"/>
      <c r="W95" s="570"/>
      <c r="X95" s="570"/>
      <c r="Y95" s="570"/>
    </row>
    <row r="96" spans="22:25" x14ac:dyDescent="0.25">
      <c r="V96" s="570"/>
      <c r="W96" s="570"/>
      <c r="X96" s="570"/>
      <c r="Y96" s="570"/>
    </row>
    <row r="97" spans="22:25" x14ac:dyDescent="0.25">
      <c r="V97" s="570"/>
      <c r="W97" s="570"/>
      <c r="X97" s="570"/>
      <c r="Y97" s="570"/>
    </row>
    <row r="98" spans="22:25" x14ac:dyDescent="0.25">
      <c r="V98" s="570"/>
      <c r="W98" s="570"/>
      <c r="X98" s="570"/>
      <c r="Y98" s="570"/>
    </row>
    <row r="99" spans="22:25" x14ac:dyDescent="0.25">
      <c r="V99" s="570"/>
      <c r="W99" s="570"/>
      <c r="X99" s="570"/>
      <c r="Y99" s="570"/>
    </row>
    <row r="100" spans="22:25" x14ac:dyDescent="0.25">
      <c r="V100" s="570"/>
      <c r="W100" s="570"/>
      <c r="X100" s="570"/>
      <c r="Y100" s="570"/>
    </row>
    <row r="101" spans="22:25" x14ac:dyDescent="0.25">
      <c r="V101" s="570"/>
      <c r="W101" s="570"/>
      <c r="X101" s="570"/>
      <c r="Y101" s="570"/>
    </row>
    <row r="102" spans="22:25" x14ac:dyDescent="0.25">
      <c r="V102" s="570"/>
      <c r="W102" s="570"/>
      <c r="X102" s="570"/>
      <c r="Y102" s="570"/>
    </row>
    <row r="103" spans="22:25" x14ac:dyDescent="0.25">
      <c r="V103" s="570"/>
      <c r="W103" s="570"/>
      <c r="X103" s="570"/>
      <c r="Y103" s="570"/>
    </row>
    <row r="104" spans="22:25" x14ac:dyDescent="0.25">
      <c r="V104" s="570"/>
      <c r="W104" s="570"/>
      <c r="X104" s="570"/>
      <c r="Y104" s="570"/>
    </row>
    <row r="105" spans="22:25" x14ac:dyDescent="0.25">
      <c r="V105" s="570"/>
      <c r="W105" s="570"/>
      <c r="X105" s="570"/>
      <c r="Y105" s="570"/>
    </row>
    <row r="106" spans="22:25" x14ac:dyDescent="0.25">
      <c r="V106" s="570"/>
      <c r="W106" s="570"/>
      <c r="X106" s="570"/>
      <c r="Y106" s="570"/>
    </row>
    <row r="107" spans="22:25" x14ac:dyDescent="0.25">
      <c r="V107" s="570"/>
      <c r="W107" s="570"/>
      <c r="X107" s="570"/>
      <c r="Y107" s="570"/>
    </row>
    <row r="108" spans="22:25" x14ac:dyDescent="0.25">
      <c r="V108" s="570"/>
      <c r="W108" s="570"/>
      <c r="X108" s="570"/>
      <c r="Y108" s="570"/>
    </row>
    <row r="109" spans="22:25" x14ac:dyDescent="0.25">
      <c r="V109" s="570"/>
      <c r="W109" s="570"/>
      <c r="X109" s="570"/>
      <c r="Y109" s="570"/>
    </row>
    <row r="110" spans="22:25" x14ac:dyDescent="0.25">
      <c r="V110" s="570"/>
      <c r="W110" s="570"/>
      <c r="X110" s="570"/>
      <c r="Y110" s="570"/>
    </row>
    <row r="111" spans="22:25" x14ac:dyDescent="0.25">
      <c r="V111" s="570"/>
      <c r="W111" s="570"/>
      <c r="X111" s="570"/>
      <c r="Y111" s="570"/>
    </row>
    <row r="112" spans="22:25" x14ac:dyDescent="0.25">
      <c r="V112" s="570"/>
      <c r="W112" s="570"/>
      <c r="X112" s="570"/>
      <c r="Y112" s="570"/>
    </row>
    <row r="113" spans="22:25" x14ac:dyDescent="0.25">
      <c r="V113" s="570"/>
      <c r="W113" s="570"/>
      <c r="X113" s="570"/>
      <c r="Y113" s="570"/>
    </row>
    <row r="114" spans="22:25" x14ac:dyDescent="0.25">
      <c r="V114" s="570"/>
      <c r="W114" s="570"/>
      <c r="X114" s="570"/>
      <c r="Y114" s="570"/>
    </row>
    <row r="115" spans="22:25" x14ac:dyDescent="0.25">
      <c r="V115" s="570"/>
      <c r="W115" s="570"/>
      <c r="X115" s="570"/>
      <c r="Y115" s="570"/>
    </row>
    <row r="116" spans="22:25" x14ac:dyDescent="0.25">
      <c r="V116" s="570"/>
      <c r="W116" s="570"/>
      <c r="X116" s="570"/>
      <c r="Y116" s="570"/>
    </row>
    <row r="117" spans="22:25" x14ac:dyDescent="0.25">
      <c r="V117" s="570"/>
      <c r="W117" s="570"/>
      <c r="X117" s="570"/>
      <c r="Y117" s="570"/>
    </row>
    <row r="118" spans="22:25" x14ac:dyDescent="0.25">
      <c r="V118" s="570"/>
      <c r="W118" s="570"/>
      <c r="X118" s="570"/>
      <c r="Y118" s="570"/>
    </row>
    <row r="119" spans="22:25" x14ac:dyDescent="0.25">
      <c r="V119" s="570"/>
      <c r="W119" s="570"/>
      <c r="X119" s="570"/>
      <c r="Y119" s="570"/>
    </row>
    <row r="120" spans="22:25" x14ac:dyDescent="0.25">
      <c r="V120" s="570"/>
      <c r="W120" s="570"/>
      <c r="X120" s="570"/>
      <c r="Y120" s="570"/>
    </row>
    <row r="121" spans="22:25" x14ac:dyDescent="0.25">
      <c r="V121" s="570"/>
      <c r="W121" s="570"/>
      <c r="X121" s="570"/>
      <c r="Y121" s="570"/>
    </row>
    <row r="122" spans="22:25" x14ac:dyDescent="0.25">
      <c r="V122" s="570"/>
      <c r="W122" s="570"/>
      <c r="X122" s="570"/>
      <c r="Y122" s="570"/>
    </row>
    <row r="123" spans="22:25" x14ac:dyDescent="0.25">
      <c r="V123" s="570"/>
      <c r="W123" s="570"/>
      <c r="X123" s="570"/>
      <c r="Y123" s="570"/>
    </row>
    <row r="124" spans="22:25" x14ac:dyDescent="0.25">
      <c r="V124" s="570"/>
      <c r="W124" s="570"/>
      <c r="X124" s="570"/>
      <c r="Y124" s="570"/>
    </row>
    <row r="125" spans="22:25" x14ac:dyDescent="0.25">
      <c r="V125" s="570"/>
      <c r="W125" s="570"/>
      <c r="X125" s="570"/>
      <c r="Y125" s="570"/>
    </row>
    <row r="126" spans="22:25" x14ac:dyDescent="0.25">
      <c r="V126" s="570"/>
      <c r="W126" s="570"/>
      <c r="X126" s="570"/>
      <c r="Y126" s="570"/>
    </row>
    <row r="127" spans="22:25" x14ac:dyDescent="0.25">
      <c r="V127" s="570"/>
      <c r="W127" s="570"/>
      <c r="X127" s="570"/>
      <c r="Y127" s="570"/>
    </row>
  </sheetData>
  <sheetProtection algorithmName="SHA-512" hashValue="KUo9u6dl44OpuylaIWbtIfCOHjkUuRqTGIzdJl3+0U1URROn21rymwDPQhwhyXnsrbDjVhjy02GWy+NnpGNA2Q==" saltValue="/vkEo3LKd+Cr2QGr2be3Fg==" spinCount="100000" sheet="1" objects="1" scenarios="1" formatCells="0"/>
  <mergeCells count="116">
    <mergeCell ref="B44:E44"/>
    <mergeCell ref="G44:K44"/>
    <mergeCell ref="L44:M44"/>
    <mergeCell ref="B45:E45"/>
    <mergeCell ref="G45:K45"/>
    <mergeCell ref="L45:M45"/>
    <mergeCell ref="B42:E42"/>
    <mergeCell ref="G42:K42"/>
    <mergeCell ref="L42:M42"/>
    <mergeCell ref="B43:E43"/>
    <mergeCell ref="G43:K43"/>
    <mergeCell ref="L43:M43"/>
    <mergeCell ref="B40:E40"/>
    <mergeCell ref="G40:K40"/>
    <mergeCell ref="L40:M40"/>
    <mergeCell ref="B41:E41"/>
    <mergeCell ref="G41:K41"/>
    <mergeCell ref="L41:M41"/>
    <mergeCell ref="B38:E38"/>
    <mergeCell ref="G38:K38"/>
    <mergeCell ref="L38:M38"/>
    <mergeCell ref="B39:E39"/>
    <mergeCell ref="G39:K39"/>
    <mergeCell ref="L39:M39"/>
    <mergeCell ref="B36:E36"/>
    <mergeCell ref="G36:K36"/>
    <mergeCell ref="L36:M36"/>
    <mergeCell ref="B37:E37"/>
    <mergeCell ref="G37:K37"/>
    <mergeCell ref="L37:M37"/>
    <mergeCell ref="B34:E34"/>
    <mergeCell ref="G34:K34"/>
    <mergeCell ref="L34:M34"/>
    <mergeCell ref="B35:E35"/>
    <mergeCell ref="G35:K35"/>
    <mergeCell ref="L35:M35"/>
    <mergeCell ref="B32:E32"/>
    <mergeCell ref="G32:K32"/>
    <mergeCell ref="L32:M32"/>
    <mergeCell ref="B33:E33"/>
    <mergeCell ref="G33:K33"/>
    <mergeCell ref="L33:M33"/>
    <mergeCell ref="T24:T25"/>
    <mergeCell ref="U24:U25"/>
    <mergeCell ref="V24:V25"/>
    <mergeCell ref="B30:O30"/>
    <mergeCell ref="B31:E31"/>
    <mergeCell ref="G31:K31"/>
    <mergeCell ref="L31:M31"/>
    <mergeCell ref="N24:N25"/>
    <mergeCell ref="O24:O25"/>
    <mergeCell ref="P24:P25"/>
    <mergeCell ref="Q24:Q25"/>
    <mergeCell ref="R24:R25"/>
    <mergeCell ref="S24:S25"/>
    <mergeCell ref="G24:G25"/>
    <mergeCell ref="H24:H25"/>
    <mergeCell ref="I24:I25"/>
    <mergeCell ref="J24:J25"/>
    <mergeCell ref="K24:L24"/>
    <mergeCell ref="M24:M25"/>
    <mergeCell ref="D21:V21"/>
    <mergeCell ref="D22:V22"/>
    <mergeCell ref="B23:M23"/>
    <mergeCell ref="N23:S23"/>
    <mergeCell ref="T23:V23"/>
    <mergeCell ref="B24:B25"/>
    <mergeCell ref="C24:C25"/>
    <mergeCell ref="D24:D25"/>
    <mergeCell ref="E24:E25"/>
    <mergeCell ref="F24:F25"/>
    <mergeCell ref="B17:B18"/>
    <mergeCell ref="D17:D18"/>
    <mergeCell ref="F17:F18"/>
    <mergeCell ref="M17:M18"/>
    <mergeCell ref="O17:O18"/>
    <mergeCell ref="S17:S18"/>
    <mergeCell ref="V12:V13"/>
    <mergeCell ref="B14:B15"/>
    <mergeCell ref="D14:D15"/>
    <mergeCell ref="F14:F15"/>
    <mergeCell ref="M14:M15"/>
    <mergeCell ref="O14:O15"/>
    <mergeCell ref="S14:S15"/>
    <mergeCell ref="P12:P13"/>
    <mergeCell ref="Q12:Q13"/>
    <mergeCell ref="R12:R13"/>
    <mergeCell ref="S12:S13"/>
    <mergeCell ref="T12:T13"/>
    <mergeCell ref="U12:U13"/>
    <mergeCell ref="I12:I13"/>
    <mergeCell ref="J12:J13"/>
    <mergeCell ref="K12:L12"/>
    <mergeCell ref="M12:M13"/>
    <mergeCell ref="N12:N13"/>
    <mergeCell ref="O12:O13"/>
    <mergeCell ref="B11:M11"/>
    <mergeCell ref="N11:S11"/>
    <mergeCell ref="T11:V11"/>
    <mergeCell ref="B12:B13"/>
    <mergeCell ref="C12:C13"/>
    <mergeCell ref="D12:D13"/>
    <mergeCell ref="E12:E13"/>
    <mergeCell ref="F12:F13"/>
    <mergeCell ref="G12:G13"/>
    <mergeCell ref="H12:H13"/>
    <mergeCell ref="B1:U1"/>
    <mergeCell ref="B2:T2"/>
    <mergeCell ref="B3:T3"/>
    <mergeCell ref="B4:T4"/>
    <mergeCell ref="D7:O7"/>
    <mergeCell ref="S7:S10"/>
    <mergeCell ref="T7:T10"/>
    <mergeCell ref="D8:O8"/>
    <mergeCell ref="D9:O9"/>
    <mergeCell ref="D10:O10"/>
  </mergeCells>
  <conditionalFormatting sqref="T7">
    <cfRule type="cellIs" dxfId="175" priority="35" operator="between">
      <formula>0.9</formula>
      <formula>1</formula>
    </cfRule>
    <cfRule type="cellIs" dxfId="174" priority="36" operator="between">
      <formula>0.8</formula>
      <formula>0.89</formula>
    </cfRule>
    <cfRule type="cellIs" dxfId="173" priority="37" operator="between">
      <formula>0.7</formula>
      <formula>0.79</formula>
    </cfRule>
    <cfRule type="cellIs" dxfId="172" priority="38" operator="between">
      <formula>0</formula>
      <formula>0.69</formula>
    </cfRule>
  </conditionalFormatting>
  <conditionalFormatting sqref="N26:N27">
    <cfRule type="cellIs" dxfId="171" priority="31" operator="equal">
      <formula>$Y$11</formula>
    </cfRule>
    <cfRule type="cellIs" dxfId="170" priority="32" operator="equal">
      <formula>$Y$10</formula>
    </cfRule>
    <cfRule type="cellIs" dxfId="169" priority="33" operator="equal">
      <formula>$Y$9</formula>
    </cfRule>
    <cfRule type="cellIs" dxfId="168" priority="34" operator="equal">
      <formula>$Y$8</formula>
    </cfRule>
  </conditionalFormatting>
  <conditionalFormatting sqref="S26">
    <cfRule type="cellIs" dxfId="167" priority="27" operator="between">
      <formula>1</formula>
      <formula>1</formula>
    </cfRule>
    <cfRule type="cellIs" dxfId="166" priority="28" operator="between">
      <formula>0.9</formula>
      <formula>0.99</formula>
    </cfRule>
    <cfRule type="cellIs" dxfId="165" priority="29" operator="between">
      <formula>0.89</formula>
      <formula>0.8</formula>
    </cfRule>
    <cfRule type="cellIs" dxfId="164" priority="30" operator="between">
      <formula>0.79</formula>
      <formula>0</formula>
    </cfRule>
  </conditionalFormatting>
  <conditionalFormatting sqref="U14:V16">
    <cfRule type="cellIs" dxfId="163" priority="23" operator="equal">
      <formula>"En Tiempo"</formula>
    </cfRule>
    <cfRule type="cellIs" dxfId="162" priority="24" operator="equal">
      <formula>"Pendiente"</formula>
    </cfRule>
    <cfRule type="cellIs" dxfId="161" priority="25" operator="equal">
      <formula>"En Proceso"</formula>
    </cfRule>
    <cfRule type="cellIs" dxfId="160" priority="26" operator="equal">
      <formula>"Ejecutada"</formula>
    </cfRule>
  </conditionalFormatting>
  <conditionalFormatting sqref="U17:V20">
    <cfRule type="cellIs" dxfId="159" priority="16" operator="equal">
      <formula>"En Tiempo"</formula>
    </cfRule>
    <cfRule type="cellIs" dxfId="158" priority="17" operator="equal">
      <formula>"Pendiente"</formula>
    </cfRule>
    <cfRule type="cellIs" dxfId="157" priority="18" operator="equal">
      <formula>"En Proceso"</formula>
    </cfRule>
    <cfRule type="cellIs" dxfId="156" priority="19" operator="equal">
      <formula>"Ejecutada"</formula>
    </cfRule>
  </conditionalFormatting>
  <conditionalFormatting sqref="N14:N20">
    <cfRule type="cellIs" dxfId="155" priority="9" operator="equal">
      <formula>$Y$11</formula>
    </cfRule>
    <cfRule type="cellIs" dxfId="154" priority="10" operator="equal">
      <formula>$Y$10</formula>
    </cfRule>
    <cfRule type="cellIs" dxfId="153" priority="11" operator="equal">
      <formula>$Y$9</formula>
    </cfRule>
    <cfRule type="cellIs" dxfId="152" priority="12" operator="equal">
      <formula>$Y$8</formula>
    </cfRule>
  </conditionalFormatting>
  <conditionalFormatting sqref="S14">
    <cfRule type="cellIs" dxfId="151" priority="5" operator="between">
      <formula>1</formula>
      <formula>1</formula>
    </cfRule>
    <cfRule type="cellIs" dxfId="150" priority="6" operator="between">
      <formula>0.9</formula>
      <formula>0.99</formula>
    </cfRule>
    <cfRule type="cellIs" dxfId="149" priority="7" operator="between">
      <formula>0.89</formula>
      <formula>0.8</formula>
    </cfRule>
    <cfRule type="cellIs" dxfId="148" priority="8" operator="between">
      <formula>0.79</formula>
      <formula>0</formula>
    </cfRule>
  </conditionalFormatting>
  <conditionalFormatting sqref="S17">
    <cfRule type="cellIs" dxfId="147" priority="1" operator="between">
      <formula>1</formula>
      <formula>1</formula>
    </cfRule>
    <cfRule type="cellIs" dxfId="146" priority="2" operator="between">
      <formula>0.9</formula>
      <formula>0.99</formula>
    </cfRule>
    <cfRule type="cellIs" dxfId="145" priority="3" operator="between">
      <formula>0.89</formula>
      <formula>0.8</formula>
    </cfRule>
    <cfRule type="cellIs" dxfId="144" priority="4" operator="between">
      <formula>0.79</formula>
      <formula>0</formula>
    </cfRule>
  </conditionalFormatting>
  <dataValidations count="3">
    <dataValidation type="list" allowBlank="1" showInputMessage="1" showErrorMessage="1" sqref="U14:V20" xr:uid="{85C9D486-0C90-4AF5-B61E-37DAA9887F0F}">
      <formula1>$AF$6:$AF$10</formula1>
    </dataValidation>
    <dataValidation type="list" allowBlank="1" showInputMessage="1" showErrorMessage="1" sqref="U26:U27" xr:uid="{99046CC6-0959-43D4-94C3-09AF6600C5C6}">
      <formula1>#REF!</formula1>
    </dataValidation>
    <dataValidation type="list" allowBlank="1" showInputMessage="1" showErrorMessage="1" sqref="N26:N27 N14:N20" xr:uid="{C117C0BB-569C-4FF7-A295-E5556190DDD7}">
      <formula1>$Y$8:$Y$11</formula1>
    </dataValidation>
  </dataValidations>
  <pageMargins left="1" right="1" top="1" bottom="1" header="0.5" footer="0.5"/>
  <pageSetup scale="4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0" operator="containsText" id="{D53DC2BF-4EDB-45E3-B692-0C5308EF6E2B}">
            <xm:f>NOT(ISERROR(SEARCH($AC$9,W14)))</xm:f>
            <xm:f>$AC$9</xm:f>
            <x14:dxf>
              <font>
                <b/>
                <i val="0"/>
                <color theme="0"/>
              </font>
              <fill>
                <patternFill>
                  <bgColor rgb="FFFF0000"/>
                </patternFill>
              </fill>
            </x14:dxf>
          </x14:cfRule>
          <x14:cfRule type="containsText" priority="21" operator="containsText" id="{F562CCA3-CEB5-4F9F-98A1-5CDE14AE2510}">
            <xm:f>NOT(ISERROR(SEARCH($AC$8,W14)))</xm:f>
            <xm:f>$AC$8</xm:f>
            <x14:dxf>
              <font>
                <b/>
                <i val="0"/>
                <color theme="1"/>
              </font>
              <fill>
                <patternFill>
                  <bgColor rgb="FFFFFF00"/>
                </patternFill>
              </fill>
            </x14:dxf>
          </x14:cfRule>
          <x14:cfRule type="containsText" priority="22" operator="containsText" id="{0E210E72-5059-4932-8B7D-E9CB5515BC8D}">
            <xm:f>NOT(ISERROR(SEARCH($AC$6,W14)))</xm:f>
            <xm:f>$AC$6</xm:f>
            <x14:dxf>
              <font>
                <b/>
                <i val="0"/>
                <color theme="0"/>
              </font>
              <fill>
                <patternFill>
                  <bgColor rgb="FF00B050"/>
                </patternFill>
              </fill>
            </x14:dxf>
          </x14:cfRule>
          <xm:sqref>W14</xm:sqref>
        </x14:conditionalFormatting>
        <x14:conditionalFormatting xmlns:xm="http://schemas.microsoft.com/office/excel/2006/main">
          <x14:cfRule type="containsText" priority="13" operator="containsText" id="{2F82D9B1-FF8E-4D63-B9A4-927E761808F6}">
            <xm:f>NOT(ISERROR(SEARCH($AC$9,W17)))</xm:f>
            <xm:f>$AC$9</xm:f>
            <x14:dxf>
              <font>
                <b/>
                <i val="0"/>
                <color theme="0"/>
              </font>
              <fill>
                <patternFill>
                  <bgColor rgb="FFFF0000"/>
                </patternFill>
              </fill>
            </x14:dxf>
          </x14:cfRule>
          <x14:cfRule type="containsText" priority="14" operator="containsText" id="{BF241BEA-1EBA-4737-A3BD-431EE83F4140}">
            <xm:f>NOT(ISERROR(SEARCH($AC$8,W17)))</xm:f>
            <xm:f>$AC$8</xm:f>
            <x14:dxf>
              <font>
                <b/>
                <i val="0"/>
                <color theme="1"/>
              </font>
              <fill>
                <patternFill>
                  <bgColor rgb="FFFFFF00"/>
                </patternFill>
              </fill>
            </x14:dxf>
          </x14:cfRule>
          <x14:cfRule type="containsText" priority="15" operator="containsText" id="{3E241DC2-34C9-47E1-BD7E-7AB003E54F05}">
            <xm:f>NOT(ISERROR(SEARCH($AC$6,W17)))</xm:f>
            <xm:f>$AC$6</xm:f>
            <x14:dxf>
              <font>
                <b/>
                <i val="0"/>
                <color theme="0"/>
              </font>
              <fill>
                <patternFill>
                  <bgColor rgb="FF00B050"/>
                </patternFill>
              </fill>
            </x14:dxf>
          </x14:cfRule>
          <xm:sqref>W17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4F41E-9D69-4AB9-86EB-CFD778A040E1}">
  <sheetPr>
    <pageSetUpPr fitToPage="1"/>
  </sheetPr>
  <dimension ref="A1:AP188"/>
  <sheetViews>
    <sheetView showGridLines="0" view="pageBreakPreview" zoomScale="85" zoomScaleNormal="90" zoomScaleSheetLayoutView="85" workbookViewId="0">
      <selection activeCell="L15" sqref="L15"/>
    </sheetView>
  </sheetViews>
  <sheetFormatPr baseColWidth="10" defaultColWidth="11.42578125" defaultRowHeight="15" x14ac:dyDescent="0.25"/>
  <cols>
    <col min="1" max="1" width="3.5703125" style="4" customWidth="1"/>
    <col min="2" max="2" width="28.140625" style="120" customWidth="1"/>
    <col min="3" max="3" width="23.7109375" style="120" customWidth="1"/>
    <col min="4" max="4" width="27.28515625" style="121" customWidth="1"/>
    <col min="5" max="5" width="13" style="4" customWidth="1"/>
    <col min="6" max="6" width="28.140625" style="121" customWidth="1"/>
    <col min="7" max="7" width="13" style="4" hidden="1" customWidth="1"/>
    <col min="8" max="8" width="12.5703125" style="4" customWidth="1"/>
    <col min="9" max="9" width="12.42578125" style="4" customWidth="1"/>
    <col min="10" max="10" width="25.42578125" style="4" customWidth="1"/>
    <col min="11" max="11" width="26.140625" style="4" customWidth="1"/>
    <col min="12" max="12" width="27.5703125" style="4" customWidth="1"/>
    <col min="13" max="13" width="14.42578125" style="4" hidden="1" customWidth="1"/>
    <col min="14" max="14" width="18.5703125" style="4" hidden="1" customWidth="1"/>
    <col min="15" max="15" width="14.85546875" style="4" hidden="1" customWidth="1"/>
    <col min="16" max="16" width="24.42578125" style="122" customWidth="1"/>
    <col min="17" max="17" width="27.42578125" style="121" customWidth="1"/>
    <col min="18" max="18" width="22.28515625" style="4" hidden="1" customWidth="1"/>
    <col min="19" max="19" width="27.7109375" style="4" hidden="1" customWidth="1"/>
    <col min="20" max="21" width="11.42578125" style="4" customWidth="1"/>
    <col min="22" max="22" width="11.42578125" style="4" hidden="1" customWidth="1"/>
    <col min="23" max="23" width="13.42578125" style="4" hidden="1" customWidth="1"/>
    <col min="24" max="24" width="20.7109375" style="4" hidden="1" customWidth="1"/>
    <col min="25" max="16384" width="11.42578125" style="4"/>
  </cols>
  <sheetData>
    <row r="1" spans="1:38" x14ac:dyDescent="0.25">
      <c r="A1" s="1"/>
      <c r="B1" s="2"/>
      <c r="C1" s="2"/>
      <c r="D1" s="2"/>
      <c r="E1" s="2"/>
      <c r="F1" s="3"/>
      <c r="G1" s="2"/>
      <c r="H1" s="2"/>
      <c r="I1" s="2"/>
      <c r="J1" s="2"/>
      <c r="K1" s="2"/>
      <c r="L1" s="2"/>
      <c r="M1" s="2"/>
      <c r="N1" s="2"/>
      <c r="O1" s="2"/>
      <c r="P1" s="2"/>
      <c r="Q1" s="3"/>
      <c r="R1" s="2"/>
      <c r="S1" s="1"/>
      <c r="T1" s="1"/>
      <c r="U1" s="1"/>
      <c r="V1" s="1"/>
      <c r="W1" s="1"/>
      <c r="X1" s="1"/>
      <c r="Y1" s="1"/>
      <c r="Z1" s="1"/>
      <c r="AA1" s="1"/>
    </row>
    <row r="2" spans="1:38" ht="25.5" x14ac:dyDescent="0.35">
      <c r="A2" s="1"/>
      <c r="B2" s="5" t="s">
        <v>0</v>
      </c>
      <c r="C2" s="5"/>
      <c r="D2" s="5"/>
      <c r="E2" s="5"/>
      <c r="F2" s="6"/>
      <c r="G2" s="5"/>
      <c r="H2" s="5"/>
      <c r="I2" s="5"/>
      <c r="J2" s="5"/>
      <c r="K2" s="5"/>
      <c r="L2" s="5"/>
      <c r="M2" s="5"/>
      <c r="N2" s="5"/>
      <c r="O2" s="5"/>
      <c r="P2" s="5"/>
      <c r="Q2" s="6"/>
      <c r="R2" s="1"/>
      <c r="S2" s="1"/>
      <c r="T2" s="1"/>
      <c r="U2" s="1"/>
      <c r="V2" s="1"/>
      <c r="W2" s="1"/>
      <c r="X2" s="1"/>
      <c r="Y2" s="1"/>
      <c r="Z2" s="1"/>
      <c r="AA2" s="1"/>
      <c r="AB2" s="1"/>
      <c r="AC2" s="1"/>
      <c r="AD2" s="1"/>
      <c r="AE2" s="1"/>
      <c r="AF2" s="1"/>
      <c r="AG2" s="1"/>
      <c r="AH2" s="1"/>
      <c r="AI2" s="1"/>
      <c r="AJ2" s="1"/>
      <c r="AK2" s="1"/>
      <c r="AL2" s="1"/>
    </row>
    <row r="3" spans="1:38" ht="20.25" x14ac:dyDescent="0.3">
      <c r="A3" s="1"/>
      <c r="B3" s="7" t="s">
        <v>1</v>
      </c>
      <c r="C3" s="7"/>
      <c r="D3" s="7"/>
      <c r="E3" s="7"/>
      <c r="F3" s="8"/>
      <c r="G3" s="7"/>
      <c r="H3" s="7"/>
      <c r="I3" s="7"/>
      <c r="J3" s="7"/>
      <c r="K3" s="7"/>
      <c r="L3" s="7"/>
      <c r="M3" s="7"/>
      <c r="N3" s="7"/>
      <c r="O3" s="7"/>
      <c r="P3" s="7"/>
      <c r="Q3" s="8"/>
      <c r="R3" s="1"/>
      <c r="S3" s="1"/>
      <c r="T3" s="1"/>
      <c r="U3" s="1"/>
      <c r="V3" s="1"/>
      <c r="W3" s="1"/>
      <c r="X3" s="1"/>
      <c r="Y3" s="1"/>
      <c r="Z3" s="1"/>
      <c r="AA3" s="1"/>
      <c r="AB3" s="1"/>
      <c r="AC3" s="1"/>
      <c r="AD3" s="1"/>
      <c r="AE3" s="1"/>
      <c r="AF3" s="1"/>
      <c r="AG3" s="1"/>
      <c r="AH3" s="1"/>
      <c r="AI3" s="1"/>
      <c r="AJ3" s="1"/>
      <c r="AK3" s="1"/>
      <c r="AL3" s="1"/>
    </row>
    <row r="4" spans="1:38" ht="16.5" x14ac:dyDescent="0.25">
      <c r="A4" s="1"/>
      <c r="B4" s="9" t="s">
        <v>2</v>
      </c>
      <c r="C4" s="9"/>
      <c r="D4" s="9"/>
      <c r="E4" s="9"/>
      <c r="F4" s="10"/>
      <c r="G4" s="9"/>
      <c r="H4" s="9"/>
      <c r="I4" s="9"/>
      <c r="J4" s="9"/>
      <c r="K4" s="9"/>
      <c r="L4" s="9"/>
      <c r="M4" s="9"/>
      <c r="N4" s="9"/>
      <c r="O4" s="9"/>
      <c r="P4" s="9"/>
      <c r="Q4" s="10"/>
      <c r="R4" s="1"/>
      <c r="S4" s="1"/>
      <c r="T4" s="1"/>
      <c r="U4" s="1"/>
      <c r="V4" s="1"/>
      <c r="W4" s="1"/>
      <c r="X4" s="1"/>
      <c r="Y4" s="1"/>
      <c r="Z4" s="1"/>
      <c r="AA4" s="1"/>
      <c r="AB4" s="1"/>
      <c r="AC4" s="1"/>
      <c r="AD4" s="1"/>
      <c r="AE4" s="1"/>
      <c r="AF4" s="1"/>
      <c r="AG4" s="1"/>
      <c r="AH4" s="1"/>
      <c r="AI4" s="1"/>
      <c r="AJ4" s="1"/>
      <c r="AK4" s="1"/>
      <c r="AL4" s="1"/>
    </row>
    <row r="5" spans="1:38" x14ac:dyDescent="0.25">
      <c r="A5" s="1"/>
      <c r="B5" s="11"/>
      <c r="C5" s="11"/>
      <c r="D5" s="12"/>
      <c r="E5" s="1"/>
      <c r="F5" s="12"/>
      <c r="G5" s="1"/>
      <c r="H5" s="1"/>
      <c r="I5" s="1"/>
      <c r="J5" s="1"/>
      <c r="K5" s="1"/>
      <c r="L5" s="1"/>
      <c r="M5" s="1"/>
      <c r="N5" s="1"/>
      <c r="O5" s="1"/>
      <c r="P5" s="13"/>
      <c r="Q5" s="12"/>
      <c r="R5" s="1"/>
      <c r="S5" s="1"/>
      <c r="T5" s="1"/>
      <c r="U5" s="1"/>
      <c r="V5" s="1"/>
      <c r="W5" s="1"/>
      <c r="X5" s="1"/>
      <c r="Y5" s="1"/>
      <c r="Z5" s="1"/>
      <c r="AA5" s="1"/>
      <c r="AB5" s="1"/>
      <c r="AC5" s="1"/>
      <c r="AD5" s="1"/>
      <c r="AE5" s="1"/>
      <c r="AF5" s="1"/>
      <c r="AG5" s="1"/>
      <c r="AH5" s="1"/>
      <c r="AI5" s="1"/>
      <c r="AJ5" s="1"/>
      <c r="AK5" s="1"/>
      <c r="AL5" s="1"/>
    </row>
    <row r="6" spans="1:38" ht="27" customHeight="1" x14ac:dyDescent="0.25">
      <c r="A6" s="1"/>
      <c r="B6" s="11"/>
      <c r="C6" s="11"/>
      <c r="D6" s="12"/>
      <c r="E6" s="1"/>
      <c r="F6" s="12"/>
      <c r="G6" s="1"/>
      <c r="H6" s="1"/>
      <c r="I6" s="1"/>
      <c r="J6" s="1"/>
      <c r="K6" s="1"/>
      <c r="L6" s="1"/>
      <c r="M6" s="1"/>
      <c r="N6" s="1"/>
      <c r="O6" s="1"/>
      <c r="P6" s="13"/>
      <c r="Q6" s="12"/>
      <c r="R6" s="1"/>
      <c r="S6" s="1"/>
      <c r="T6" s="1"/>
      <c r="U6" s="1"/>
      <c r="V6" s="1"/>
      <c r="W6" s="1"/>
      <c r="X6" s="1"/>
    </row>
    <row r="7" spans="1:38" ht="22.5" customHeight="1" x14ac:dyDescent="0.25">
      <c r="A7" s="1"/>
      <c r="B7" s="14" t="s">
        <v>3</v>
      </c>
      <c r="C7" s="411" t="s">
        <v>205</v>
      </c>
      <c r="D7" s="412"/>
      <c r="E7" s="412"/>
      <c r="F7" s="412"/>
      <c r="G7" s="412"/>
      <c r="H7" s="412"/>
      <c r="I7" s="412"/>
      <c r="J7" s="412"/>
      <c r="K7" s="412"/>
      <c r="L7" s="412"/>
      <c r="M7" s="412"/>
      <c r="N7" s="412"/>
      <c r="O7" s="413"/>
      <c r="P7" s="19" t="s">
        <v>5</v>
      </c>
      <c r="Q7" s="20">
        <f>AVERAGE(P15,P19,P43,P45,P50,P54,P55,P58,P61,P64,P68,P70,P76,P79,P83,P86)</f>
        <v>0.99853260869565219</v>
      </c>
      <c r="R7" s="21"/>
      <c r="S7" s="21"/>
      <c r="T7" s="1"/>
      <c r="U7" s="1"/>
      <c r="V7" s="1"/>
      <c r="W7" s="1"/>
      <c r="X7" s="1"/>
      <c r="Y7" s="1"/>
      <c r="Z7" s="1"/>
      <c r="AA7" s="1"/>
    </row>
    <row r="8" spans="1:38" ht="23.25" customHeight="1" x14ac:dyDescent="0.25">
      <c r="A8" s="1"/>
      <c r="B8" s="22" t="s">
        <v>6</v>
      </c>
      <c r="C8" s="344" t="s">
        <v>80</v>
      </c>
      <c r="D8" s="345"/>
      <c r="E8" s="345"/>
      <c r="F8" s="345"/>
      <c r="G8" s="345"/>
      <c r="H8" s="345"/>
      <c r="I8" s="345"/>
      <c r="J8" s="345"/>
      <c r="K8" s="345"/>
      <c r="L8" s="345"/>
      <c r="M8" s="345"/>
      <c r="N8" s="345"/>
      <c r="O8" s="346"/>
      <c r="P8" s="19"/>
      <c r="Q8" s="20"/>
      <c r="R8" s="331"/>
      <c r="S8" s="331"/>
      <c r="T8" s="1"/>
      <c r="U8" s="1"/>
      <c r="V8" s="27"/>
      <c r="W8" s="4" t="s">
        <v>8</v>
      </c>
      <c r="X8" s="1"/>
      <c r="Y8" s="1"/>
    </row>
    <row r="9" spans="1:38" ht="24" customHeight="1" x14ac:dyDescent="0.25">
      <c r="A9" s="1"/>
      <c r="B9" s="22" t="s">
        <v>9</v>
      </c>
      <c r="C9" s="344" t="s">
        <v>136</v>
      </c>
      <c r="D9" s="345"/>
      <c r="E9" s="345"/>
      <c r="F9" s="345"/>
      <c r="G9" s="345"/>
      <c r="H9" s="345"/>
      <c r="I9" s="345"/>
      <c r="J9" s="345"/>
      <c r="K9" s="345"/>
      <c r="L9" s="345"/>
      <c r="M9" s="345"/>
      <c r="N9" s="345"/>
      <c r="O9" s="346"/>
      <c r="P9" s="19"/>
      <c r="Q9" s="20"/>
      <c r="R9" s="331"/>
      <c r="S9" s="331"/>
      <c r="T9" s="1"/>
      <c r="U9" s="1"/>
      <c r="V9" s="28"/>
      <c r="W9" s="4" t="s">
        <v>11</v>
      </c>
      <c r="X9" s="1"/>
      <c r="Y9" s="1"/>
    </row>
    <row r="10" spans="1:38" ht="27" customHeight="1" x14ac:dyDescent="0.25">
      <c r="A10" s="1"/>
      <c r="B10" s="22" t="s">
        <v>12</v>
      </c>
      <c r="C10" s="344" t="s">
        <v>137</v>
      </c>
      <c r="D10" s="345"/>
      <c r="E10" s="345"/>
      <c r="F10" s="345"/>
      <c r="G10" s="345"/>
      <c r="H10" s="345"/>
      <c r="I10" s="345"/>
      <c r="J10" s="345"/>
      <c r="K10" s="345"/>
      <c r="L10" s="345"/>
      <c r="M10" s="345"/>
      <c r="N10" s="345"/>
      <c r="O10" s="346"/>
      <c r="P10" s="19"/>
      <c r="Q10" s="20"/>
      <c r="R10" s="331"/>
      <c r="S10" s="331"/>
      <c r="T10" s="1"/>
      <c r="U10" s="1"/>
      <c r="V10" s="29"/>
      <c r="W10" s="4" t="s">
        <v>14</v>
      </c>
      <c r="X10" s="1"/>
      <c r="Y10" s="1"/>
    </row>
    <row r="11" spans="1:38" ht="19.5" customHeight="1" x14ac:dyDescent="0.25">
      <c r="A11" s="1"/>
      <c r="B11" s="332" t="s">
        <v>15</v>
      </c>
      <c r="C11" s="332"/>
      <c r="D11" s="332"/>
      <c r="E11" s="332"/>
      <c r="F11" s="332"/>
      <c r="G11" s="332"/>
      <c r="H11" s="332"/>
      <c r="I11" s="332"/>
      <c r="J11" s="332"/>
      <c r="K11" s="332" t="s">
        <v>16</v>
      </c>
      <c r="L11" s="332"/>
      <c r="M11" s="332"/>
      <c r="N11" s="332"/>
      <c r="O11" s="332"/>
      <c r="P11" s="332"/>
      <c r="Q11" s="332" t="s">
        <v>17</v>
      </c>
      <c r="R11" s="332"/>
      <c r="S11" s="332"/>
      <c r="T11" s="1"/>
      <c r="U11" s="1"/>
      <c r="V11" s="34"/>
      <c r="W11" s="1" t="s">
        <v>18</v>
      </c>
      <c r="X11" s="1"/>
      <c r="Y11" s="1"/>
      <c r="Z11" s="35"/>
      <c r="AA11" s="35"/>
      <c r="AB11" s="1"/>
      <c r="AC11" s="1"/>
      <c r="AD11" s="1"/>
      <c r="AE11" s="1"/>
    </row>
    <row r="12" spans="1:38" ht="42.75" customHeight="1" x14ac:dyDescent="0.25">
      <c r="A12" s="1"/>
      <c r="B12" s="36" t="s">
        <v>19</v>
      </c>
      <c r="C12" s="37" t="s">
        <v>20</v>
      </c>
      <c r="D12" s="36" t="s">
        <v>21</v>
      </c>
      <c r="E12" s="38" t="s">
        <v>22</v>
      </c>
      <c r="F12" s="36" t="s">
        <v>23</v>
      </c>
      <c r="G12" s="38" t="s">
        <v>24</v>
      </c>
      <c r="H12" s="38" t="s">
        <v>25</v>
      </c>
      <c r="I12" s="36"/>
      <c r="J12" s="38" t="s">
        <v>26</v>
      </c>
      <c r="K12" s="38" t="s">
        <v>27</v>
      </c>
      <c r="L12" s="38" t="s">
        <v>28</v>
      </c>
      <c r="M12" s="335" t="s">
        <v>29</v>
      </c>
      <c r="N12" s="335" t="s">
        <v>30</v>
      </c>
      <c r="O12" s="335" t="s">
        <v>31</v>
      </c>
      <c r="P12" s="347" t="s">
        <v>32</v>
      </c>
      <c r="Q12" s="38" t="s">
        <v>33</v>
      </c>
      <c r="R12" s="335" t="s">
        <v>34</v>
      </c>
      <c r="S12" s="335" t="s">
        <v>28</v>
      </c>
      <c r="T12" s="1"/>
      <c r="U12" s="1"/>
      <c r="V12" s="1"/>
      <c r="W12" s="1"/>
      <c r="X12" s="1"/>
      <c r="Y12" s="1"/>
      <c r="Z12" s="1"/>
      <c r="AA12" s="1"/>
      <c r="AB12" s="1"/>
      <c r="AC12" s="1"/>
      <c r="AD12" s="1"/>
    </row>
    <row r="13" spans="1:38" ht="31.5" customHeight="1" x14ac:dyDescent="0.25">
      <c r="A13" s="1"/>
      <c r="B13" s="36"/>
      <c r="C13" s="37"/>
      <c r="D13" s="36"/>
      <c r="E13" s="38"/>
      <c r="F13" s="36"/>
      <c r="G13" s="38"/>
      <c r="H13" s="48" t="s">
        <v>35</v>
      </c>
      <c r="I13" s="48" t="s">
        <v>36</v>
      </c>
      <c r="J13" s="38"/>
      <c r="K13" s="38"/>
      <c r="L13" s="38"/>
      <c r="M13" s="335"/>
      <c r="N13" s="335"/>
      <c r="O13" s="335"/>
      <c r="P13" s="347"/>
      <c r="Q13" s="38"/>
      <c r="R13" s="335"/>
      <c r="S13" s="335"/>
      <c r="T13" s="1"/>
      <c r="U13" s="1"/>
      <c r="V13" s="1"/>
      <c r="W13" s="1"/>
      <c r="X13" s="1"/>
      <c r="Y13" s="1"/>
      <c r="Z13" s="1"/>
      <c r="AA13" s="1"/>
      <c r="AB13" s="1"/>
      <c r="AC13" s="1"/>
      <c r="AD13" s="1"/>
    </row>
    <row r="14" spans="1:38" ht="108.75" hidden="1" customHeight="1" x14ac:dyDescent="0.25">
      <c r="A14" s="1"/>
      <c r="B14" s="414" t="s">
        <v>206</v>
      </c>
      <c r="C14" s="415" t="s">
        <v>207</v>
      </c>
      <c r="D14" s="416" t="s">
        <v>208</v>
      </c>
      <c r="E14" s="417">
        <v>0.2</v>
      </c>
      <c r="F14" s="418" t="s">
        <v>209</v>
      </c>
      <c r="G14" s="417">
        <v>0.1</v>
      </c>
      <c r="H14" s="419">
        <v>43840</v>
      </c>
      <c r="I14" s="419">
        <v>44073</v>
      </c>
      <c r="J14" s="420" t="s">
        <v>210</v>
      </c>
      <c r="K14" s="85"/>
      <c r="L14" s="351"/>
      <c r="M14" s="58" t="str">
        <f>IF(K14="SI", G14, IF(K14="Cumplimiento Negativo",G14,"0"))</f>
        <v>0</v>
      </c>
      <c r="N14" s="87">
        <f>SUM(M14)</f>
        <v>0</v>
      </c>
      <c r="O14" s="87">
        <f>SUM(G14)</f>
        <v>0.1</v>
      </c>
      <c r="P14" s="93">
        <f>+N14/O14</f>
        <v>0</v>
      </c>
      <c r="Q14" s="421" t="s">
        <v>211</v>
      </c>
      <c r="R14" s="422"/>
      <c r="S14" s="422"/>
      <c r="T14" s="1"/>
      <c r="U14" s="1"/>
      <c r="V14" s="1"/>
      <c r="W14" s="1"/>
      <c r="X14" s="1"/>
      <c r="Y14" s="1"/>
      <c r="Z14" s="1"/>
      <c r="AA14" s="1"/>
      <c r="AB14" s="1"/>
      <c r="AC14" s="1"/>
      <c r="AD14" s="1"/>
    </row>
    <row r="15" spans="1:38" ht="153" customHeight="1" x14ac:dyDescent="0.25">
      <c r="B15" s="414"/>
      <c r="C15" s="415"/>
      <c r="D15" s="99" t="s">
        <v>212</v>
      </c>
      <c r="E15" s="59">
        <v>0.3</v>
      </c>
      <c r="F15" s="423" t="s">
        <v>213</v>
      </c>
      <c r="G15" s="102">
        <v>0.2</v>
      </c>
      <c r="H15" s="361">
        <v>44361</v>
      </c>
      <c r="I15" s="361">
        <v>44484</v>
      </c>
      <c r="J15" s="317" t="s">
        <v>214</v>
      </c>
      <c r="K15" s="85" t="s">
        <v>8</v>
      </c>
      <c r="L15" s="424" t="s">
        <v>215</v>
      </c>
      <c r="M15" s="58">
        <f t="shared" ref="M15" si="0">IF(K15="SI", G15, IF(K15="Cumplimiento Negativo",G15,"0"))</f>
        <v>0.2</v>
      </c>
      <c r="N15" s="87">
        <f>SUM(M15:M15)</f>
        <v>0.2</v>
      </c>
      <c r="O15" s="87">
        <f>SUM(G15)</f>
        <v>0.2</v>
      </c>
      <c r="P15" s="93">
        <f>M54/O54</f>
        <v>1</v>
      </c>
      <c r="Q15" s="425" t="s">
        <v>216</v>
      </c>
      <c r="R15" s="67"/>
      <c r="S15" s="68"/>
      <c r="T15" s="1"/>
      <c r="U15" s="1"/>
      <c r="V15" s="1"/>
      <c r="W15" s="1"/>
    </row>
    <row r="16" spans="1:38" ht="89.25" hidden="1" customHeight="1" x14ac:dyDescent="0.25">
      <c r="A16" s="1"/>
      <c r="B16" s="414"/>
      <c r="C16" s="415"/>
      <c r="D16" s="109"/>
      <c r="E16" s="82">
        <v>0.2</v>
      </c>
      <c r="F16" s="81" t="s">
        <v>217</v>
      </c>
      <c r="G16" s="82">
        <v>0.15</v>
      </c>
      <c r="H16" s="339">
        <v>44214</v>
      </c>
      <c r="I16" s="339">
        <v>44302</v>
      </c>
      <c r="J16" s="426" t="s">
        <v>210</v>
      </c>
      <c r="K16" s="85" t="s">
        <v>8</v>
      </c>
      <c r="L16" s="351"/>
      <c r="M16" s="58">
        <f>IF(K16="SI", G16, IF(K16="Cumplimiento Negativo",G16,"0"))</f>
        <v>0.15</v>
      </c>
      <c r="N16" s="87">
        <f>SUM(M16:M17)</f>
        <v>0.3</v>
      </c>
      <c r="O16" s="87">
        <f>SUM(G16:G17)</f>
        <v>0.3</v>
      </c>
      <c r="P16" s="105">
        <f>+N16/O16</f>
        <v>1</v>
      </c>
      <c r="Q16" s="427" t="s">
        <v>218</v>
      </c>
      <c r="R16" s="422"/>
      <c r="S16" s="422"/>
      <c r="T16" s="1"/>
      <c r="U16" s="1"/>
      <c r="V16" s="1"/>
      <c r="W16" s="1"/>
      <c r="X16" s="1"/>
      <c r="Y16" s="1"/>
      <c r="Z16" s="1"/>
      <c r="AA16" s="1"/>
      <c r="AB16" s="1"/>
      <c r="AC16" s="1"/>
      <c r="AD16" s="1"/>
    </row>
    <row r="17" spans="1:26" ht="88.5" hidden="1" customHeight="1" x14ac:dyDescent="0.25">
      <c r="A17" s="1"/>
      <c r="B17" s="414"/>
      <c r="C17" s="415"/>
      <c r="D17" s="116"/>
      <c r="E17" s="428">
        <v>0.2</v>
      </c>
      <c r="F17" s="81" t="s">
        <v>219</v>
      </c>
      <c r="G17" s="82">
        <v>0.15</v>
      </c>
      <c r="H17" s="339">
        <v>44200</v>
      </c>
      <c r="I17" s="339">
        <v>44330</v>
      </c>
      <c r="J17" s="429"/>
      <c r="K17" s="85" t="s">
        <v>8</v>
      </c>
      <c r="L17" s="362"/>
      <c r="M17" s="58">
        <f t="shared" ref="M17:M25" si="1">IF(K17="SI", G17, IF(K17="Cumplimiento Negativo",G17,"0"))</f>
        <v>0.15</v>
      </c>
      <c r="N17" s="87">
        <f>SUM(M17)</f>
        <v>0.15</v>
      </c>
      <c r="O17" s="87">
        <f>SUM(G17)</f>
        <v>0.15</v>
      </c>
      <c r="P17" s="119"/>
      <c r="Q17" s="427" t="s">
        <v>220</v>
      </c>
      <c r="R17" s="67"/>
      <c r="S17" s="68"/>
      <c r="T17" s="1"/>
      <c r="U17" s="1"/>
      <c r="V17" s="1"/>
      <c r="W17" s="1"/>
      <c r="X17" s="1"/>
      <c r="Y17" s="1"/>
      <c r="Z17" s="1"/>
    </row>
    <row r="18" spans="1:26" ht="15.75" customHeight="1" x14ac:dyDescent="0.25">
      <c r="A18" s="1"/>
      <c r="B18" s="73"/>
      <c r="C18" s="74"/>
      <c r="D18" s="74"/>
      <c r="E18" s="74"/>
      <c r="F18" s="74"/>
      <c r="G18" s="74"/>
      <c r="H18" s="74"/>
      <c r="I18" s="74"/>
      <c r="J18" s="74"/>
      <c r="K18" s="74"/>
      <c r="L18" s="74"/>
      <c r="M18" s="74"/>
      <c r="N18" s="74"/>
      <c r="O18" s="74"/>
      <c r="P18" s="74"/>
      <c r="Q18" s="74"/>
      <c r="R18" s="74"/>
      <c r="S18" s="75"/>
      <c r="T18" s="1"/>
      <c r="U18" s="1"/>
      <c r="V18" s="1"/>
      <c r="W18" s="1"/>
      <c r="X18" s="1"/>
      <c r="Y18" s="1"/>
      <c r="Z18" s="1"/>
    </row>
    <row r="19" spans="1:26" ht="60" customHeight="1" x14ac:dyDescent="0.25">
      <c r="A19" s="1"/>
      <c r="B19" s="232" t="s">
        <v>221</v>
      </c>
      <c r="C19" s="368" t="s">
        <v>222</v>
      </c>
      <c r="D19" s="430" t="s">
        <v>223</v>
      </c>
      <c r="E19" s="431">
        <v>0.25</v>
      </c>
      <c r="F19" s="432" t="s">
        <v>224</v>
      </c>
      <c r="G19" s="433">
        <v>0.05</v>
      </c>
      <c r="H19" s="434" t="s">
        <v>225</v>
      </c>
      <c r="I19" s="434" t="s">
        <v>226</v>
      </c>
      <c r="J19" s="393" t="s">
        <v>227</v>
      </c>
      <c r="K19" s="85" t="s">
        <v>18</v>
      </c>
      <c r="L19" s="368" t="s">
        <v>228</v>
      </c>
      <c r="M19" s="58">
        <f t="shared" si="1"/>
        <v>0.05</v>
      </c>
      <c r="N19" s="87">
        <f>SUM(M19:M25)</f>
        <v>0.28000000000000003</v>
      </c>
      <c r="O19" s="87">
        <f>SUM(G19)</f>
        <v>0.05</v>
      </c>
      <c r="P19" s="105">
        <f>+(M19*O31/M31)+(M20*O31/M31)+(M21*O31/M31)+(M22*O31/M31)+(M23*O31/M31)+(M24*O31/M31)+(M25*O31/M31)+(M26*O31)+(M27*O31/M31)+(M28*O31/M31)+(M29*O31/M31)+(M30*O31/M31)</f>
        <v>0.97652173913043483</v>
      </c>
      <c r="Q19" s="421" t="s">
        <v>229</v>
      </c>
      <c r="R19" s="67"/>
      <c r="S19" s="68"/>
      <c r="T19" s="1"/>
      <c r="U19" s="1"/>
      <c r="V19" s="1"/>
      <c r="W19" s="1"/>
      <c r="X19" s="1"/>
      <c r="Y19" s="1"/>
      <c r="Z19" s="1"/>
    </row>
    <row r="20" spans="1:26" ht="63" customHeight="1" x14ac:dyDescent="0.25">
      <c r="A20" s="1"/>
      <c r="B20" s="233"/>
      <c r="C20" s="401"/>
      <c r="D20" s="435"/>
      <c r="E20" s="431"/>
      <c r="F20" s="432" t="s">
        <v>230</v>
      </c>
      <c r="G20" s="433">
        <v>0.04</v>
      </c>
      <c r="H20" s="434">
        <v>44375</v>
      </c>
      <c r="I20" s="434">
        <v>44379</v>
      </c>
      <c r="J20" s="393" t="s">
        <v>227</v>
      </c>
      <c r="K20" s="281" t="s">
        <v>18</v>
      </c>
      <c r="L20" s="401"/>
      <c r="M20" s="58">
        <f t="shared" si="1"/>
        <v>0.04</v>
      </c>
      <c r="N20" s="87">
        <f t="shared" ref="N20:N23" si="2">SUM(M20)</f>
        <v>0.04</v>
      </c>
      <c r="O20" s="87">
        <f>SUM(G20)</f>
        <v>0.04</v>
      </c>
      <c r="P20" s="113"/>
      <c r="Q20" s="421" t="s">
        <v>231</v>
      </c>
      <c r="R20" s="67"/>
      <c r="S20" s="68"/>
      <c r="T20" s="1"/>
      <c r="U20" s="1"/>
      <c r="V20" s="1"/>
      <c r="W20" s="1"/>
      <c r="X20" s="1"/>
      <c r="Y20" s="1"/>
      <c r="Z20" s="1"/>
    </row>
    <row r="21" spans="1:26" ht="67.5" customHeight="1" x14ac:dyDescent="0.25">
      <c r="A21" s="1"/>
      <c r="B21" s="233"/>
      <c r="C21" s="401"/>
      <c r="D21" s="435"/>
      <c r="E21" s="431"/>
      <c r="F21" s="432" t="s">
        <v>232</v>
      </c>
      <c r="G21" s="433">
        <v>0.05</v>
      </c>
      <c r="H21" s="434">
        <v>44382</v>
      </c>
      <c r="I21" s="434">
        <v>44393</v>
      </c>
      <c r="J21" s="393" t="s">
        <v>227</v>
      </c>
      <c r="K21" s="281" t="s">
        <v>18</v>
      </c>
      <c r="L21" s="401"/>
      <c r="M21" s="58">
        <f t="shared" si="1"/>
        <v>0.05</v>
      </c>
      <c r="N21" s="87">
        <f t="shared" si="2"/>
        <v>0.05</v>
      </c>
      <c r="O21" s="87">
        <f t="shared" ref="O21:O24" si="3">SUM(G21)</f>
        <v>0.05</v>
      </c>
      <c r="P21" s="113"/>
      <c r="Q21" s="421" t="s">
        <v>233</v>
      </c>
      <c r="R21" s="67"/>
      <c r="S21" s="68"/>
      <c r="T21" s="1"/>
      <c r="U21" s="1"/>
      <c r="V21" s="1"/>
      <c r="W21" s="1"/>
      <c r="X21" s="1"/>
      <c r="Y21" s="1"/>
      <c r="Z21" s="1"/>
    </row>
    <row r="22" spans="1:26" ht="88.5" customHeight="1" x14ac:dyDescent="0.25">
      <c r="A22" s="1"/>
      <c r="B22" s="233"/>
      <c r="C22" s="401"/>
      <c r="D22" s="435"/>
      <c r="E22" s="431"/>
      <c r="F22" s="432" t="s">
        <v>234</v>
      </c>
      <c r="G22" s="433">
        <v>0.03</v>
      </c>
      <c r="H22" s="434">
        <v>44396</v>
      </c>
      <c r="I22" s="434">
        <v>44407</v>
      </c>
      <c r="J22" s="393" t="s">
        <v>235</v>
      </c>
      <c r="K22" s="281" t="s">
        <v>18</v>
      </c>
      <c r="L22" s="401"/>
      <c r="M22" s="58">
        <f t="shared" si="1"/>
        <v>0.03</v>
      </c>
      <c r="N22" s="87">
        <f t="shared" si="2"/>
        <v>0.03</v>
      </c>
      <c r="O22" s="87">
        <f t="shared" si="3"/>
        <v>0.03</v>
      </c>
      <c r="P22" s="113"/>
      <c r="Q22" s="421" t="s">
        <v>236</v>
      </c>
      <c r="R22" s="67"/>
      <c r="S22" s="68"/>
      <c r="T22" s="1"/>
      <c r="U22" s="1"/>
      <c r="V22" s="1"/>
      <c r="W22" s="1"/>
      <c r="X22" s="1"/>
      <c r="Y22" s="1"/>
      <c r="Z22" s="1"/>
    </row>
    <row r="23" spans="1:26" ht="88.5" customHeight="1" x14ac:dyDescent="0.25">
      <c r="A23" s="1"/>
      <c r="B23" s="233"/>
      <c r="C23" s="401"/>
      <c r="D23" s="435"/>
      <c r="E23" s="431"/>
      <c r="F23" s="432" t="s">
        <v>237</v>
      </c>
      <c r="G23" s="433">
        <v>0.04</v>
      </c>
      <c r="H23" s="434">
        <v>44410</v>
      </c>
      <c r="I23" s="434">
        <v>44414</v>
      </c>
      <c r="J23" s="393" t="s">
        <v>238</v>
      </c>
      <c r="K23" s="281" t="s">
        <v>18</v>
      </c>
      <c r="L23" s="401"/>
      <c r="M23" s="58">
        <f t="shared" si="1"/>
        <v>0.04</v>
      </c>
      <c r="N23" s="87">
        <f t="shared" si="2"/>
        <v>0.04</v>
      </c>
      <c r="O23" s="87">
        <f t="shared" si="3"/>
        <v>0.04</v>
      </c>
      <c r="P23" s="113"/>
      <c r="Q23" s="421" t="s">
        <v>239</v>
      </c>
      <c r="R23" s="67"/>
      <c r="S23" s="68"/>
      <c r="T23" s="1"/>
      <c r="U23" s="1"/>
      <c r="V23" s="1"/>
      <c r="W23" s="1"/>
      <c r="X23" s="1"/>
      <c r="Y23" s="1"/>
      <c r="Z23" s="1"/>
    </row>
    <row r="24" spans="1:26" ht="76.5" customHeight="1" x14ac:dyDescent="0.25">
      <c r="A24" s="1"/>
      <c r="B24" s="233"/>
      <c r="C24" s="401"/>
      <c r="D24" s="435"/>
      <c r="E24" s="431"/>
      <c r="F24" s="432" t="s">
        <v>240</v>
      </c>
      <c r="G24" s="433">
        <v>0.02</v>
      </c>
      <c r="H24" s="434">
        <v>44414</v>
      </c>
      <c r="I24" s="434">
        <v>44414</v>
      </c>
      <c r="J24" s="393" t="s">
        <v>241</v>
      </c>
      <c r="K24" s="281" t="s">
        <v>18</v>
      </c>
      <c r="L24" s="401"/>
      <c r="M24" s="58">
        <f t="shared" si="1"/>
        <v>0.02</v>
      </c>
      <c r="N24" s="87">
        <f>SUM(M24)</f>
        <v>0.02</v>
      </c>
      <c r="O24" s="87">
        <f t="shared" si="3"/>
        <v>0.02</v>
      </c>
      <c r="P24" s="113"/>
      <c r="Q24" s="421" t="s">
        <v>242</v>
      </c>
      <c r="R24" s="67"/>
      <c r="S24" s="68"/>
      <c r="T24" s="1"/>
      <c r="U24" s="1"/>
      <c r="V24" s="1"/>
      <c r="W24" s="1"/>
      <c r="X24" s="1"/>
      <c r="Y24" s="1"/>
      <c r="Z24" s="1"/>
    </row>
    <row r="25" spans="1:26" ht="57.75" customHeight="1" x14ac:dyDescent="0.25">
      <c r="A25" s="1"/>
      <c r="B25" s="233"/>
      <c r="C25" s="401"/>
      <c r="D25" s="435"/>
      <c r="E25" s="431"/>
      <c r="F25" s="432" t="s">
        <v>243</v>
      </c>
      <c r="G25" s="433">
        <v>0.05</v>
      </c>
      <c r="H25" s="434" t="s">
        <v>244</v>
      </c>
      <c r="I25" s="434" t="s">
        <v>226</v>
      </c>
      <c r="J25" s="393" t="s">
        <v>227</v>
      </c>
      <c r="K25" s="281" t="s">
        <v>18</v>
      </c>
      <c r="L25" s="401"/>
      <c r="M25" s="58">
        <f t="shared" si="1"/>
        <v>0.05</v>
      </c>
      <c r="N25" s="87">
        <f>SUM(M25:M25)</f>
        <v>0.05</v>
      </c>
      <c r="O25" s="87">
        <f>SUM(G25:G25)</f>
        <v>0.05</v>
      </c>
      <c r="P25" s="113"/>
      <c r="Q25" s="421" t="s">
        <v>245</v>
      </c>
      <c r="R25" s="67"/>
      <c r="S25" s="68"/>
      <c r="T25" s="1"/>
      <c r="U25" s="1"/>
      <c r="V25" s="1"/>
      <c r="W25" s="1"/>
      <c r="X25" s="1"/>
      <c r="Y25" s="1"/>
      <c r="Z25" s="1"/>
    </row>
    <row r="26" spans="1:26" ht="63.75" customHeight="1" x14ac:dyDescent="0.25">
      <c r="B26" s="233"/>
      <c r="C26" s="401"/>
      <c r="D26" s="435"/>
      <c r="E26" s="100">
        <v>0.25</v>
      </c>
      <c r="F26" s="432" t="s">
        <v>246</v>
      </c>
      <c r="G26" s="433">
        <v>0.02</v>
      </c>
      <c r="H26" s="434">
        <v>44417</v>
      </c>
      <c r="I26" s="434">
        <v>44428</v>
      </c>
      <c r="J26" s="393" t="s">
        <v>227</v>
      </c>
      <c r="K26" s="85" t="s">
        <v>18</v>
      </c>
      <c r="L26" s="401"/>
      <c r="M26" s="58">
        <f>IF(K26="SI", G26, IF(K26="Cumplimiento Negativo",G26,"0"))</f>
        <v>0.02</v>
      </c>
      <c r="N26" s="87">
        <f>SUM(M26:M29)</f>
        <v>0.14000000000000001</v>
      </c>
      <c r="O26" s="87">
        <f>SUM(G26:G29)</f>
        <v>0.14000000000000001</v>
      </c>
      <c r="P26" s="113"/>
      <c r="Q26" s="421" t="s">
        <v>247</v>
      </c>
      <c r="R26" s="67"/>
      <c r="S26" s="68"/>
      <c r="T26" s="1"/>
      <c r="U26" s="1"/>
      <c r="V26" s="1"/>
      <c r="W26" s="1"/>
    </row>
    <row r="27" spans="1:26" ht="57" customHeight="1" x14ac:dyDescent="0.25">
      <c r="B27" s="233"/>
      <c r="C27" s="401"/>
      <c r="D27" s="435"/>
      <c r="E27" s="100"/>
      <c r="F27" s="432" t="s">
        <v>248</v>
      </c>
      <c r="G27" s="433">
        <v>0.04</v>
      </c>
      <c r="H27" s="434">
        <v>44431</v>
      </c>
      <c r="I27" s="434">
        <v>44435</v>
      </c>
      <c r="J27" s="393" t="s">
        <v>227</v>
      </c>
      <c r="K27" s="85" t="s">
        <v>18</v>
      </c>
      <c r="L27" s="401"/>
      <c r="M27" s="58">
        <f t="shared" ref="M27:M33" si="4">IF(K27="SI", G27, IF(K27="Cumplimiento Negativo",G27,"0"))</f>
        <v>0.04</v>
      </c>
      <c r="N27" s="87">
        <f>SUM(M27)</f>
        <v>0.04</v>
      </c>
      <c r="O27" s="87">
        <f>SUM(G27)</f>
        <v>0.04</v>
      </c>
      <c r="P27" s="113"/>
      <c r="Q27" s="421" t="s">
        <v>249</v>
      </c>
      <c r="R27" s="67"/>
      <c r="S27" s="68"/>
      <c r="T27" s="1"/>
      <c r="U27" s="1"/>
      <c r="V27" s="1"/>
      <c r="W27" s="1"/>
    </row>
    <row r="28" spans="1:26" ht="59.25" customHeight="1" x14ac:dyDescent="0.25">
      <c r="B28" s="233"/>
      <c r="C28" s="401"/>
      <c r="D28" s="435"/>
      <c r="E28" s="100"/>
      <c r="F28" s="432" t="s">
        <v>250</v>
      </c>
      <c r="G28" s="433">
        <v>0.05</v>
      </c>
      <c r="H28" s="434">
        <v>44438</v>
      </c>
      <c r="I28" s="434">
        <v>44449</v>
      </c>
      <c r="J28" s="393" t="s">
        <v>227</v>
      </c>
      <c r="K28" s="85" t="s">
        <v>18</v>
      </c>
      <c r="L28" s="401"/>
      <c r="M28" s="58">
        <f t="shared" si="4"/>
        <v>0.05</v>
      </c>
      <c r="N28" s="87">
        <f>SUM(M28)</f>
        <v>0.05</v>
      </c>
      <c r="O28" s="87">
        <f>SUM(G28)</f>
        <v>0.05</v>
      </c>
      <c r="P28" s="113"/>
      <c r="Q28" s="421" t="s">
        <v>251</v>
      </c>
      <c r="R28" s="67"/>
      <c r="S28" s="68"/>
      <c r="T28" s="1"/>
      <c r="U28" s="1"/>
      <c r="V28" s="1"/>
      <c r="W28" s="1"/>
    </row>
    <row r="29" spans="1:26" ht="81" customHeight="1" x14ac:dyDescent="0.25">
      <c r="B29" s="233"/>
      <c r="C29" s="401"/>
      <c r="D29" s="435"/>
      <c r="E29" s="100"/>
      <c r="F29" s="432" t="s">
        <v>252</v>
      </c>
      <c r="G29" s="433">
        <v>0.03</v>
      </c>
      <c r="H29" s="434">
        <v>44452</v>
      </c>
      <c r="I29" s="434">
        <v>44463</v>
      </c>
      <c r="J29" s="393" t="s">
        <v>253</v>
      </c>
      <c r="K29" s="85" t="s">
        <v>18</v>
      </c>
      <c r="L29" s="401"/>
      <c r="M29" s="58">
        <f t="shared" si="4"/>
        <v>0.03</v>
      </c>
      <c r="N29" s="87">
        <f>SUM(M29)</f>
        <v>0.03</v>
      </c>
      <c r="O29" s="87">
        <f>SUM(G29)</f>
        <v>0.03</v>
      </c>
      <c r="P29" s="113"/>
      <c r="Q29" s="421" t="s">
        <v>254</v>
      </c>
      <c r="R29" s="67"/>
      <c r="S29" s="68"/>
      <c r="T29" s="1"/>
      <c r="U29" s="1"/>
      <c r="V29" s="1"/>
      <c r="W29" s="1"/>
    </row>
    <row r="30" spans="1:26" ht="62.25" customHeight="1" x14ac:dyDescent="0.25">
      <c r="B30" s="233"/>
      <c r="C30" s="401"/>
      <c r="D30" s="435"/>
      <c r="E30" s="100"/>
      <c r="F30" s="432" t="s">
        <v>255</v>
      </c>
      <c r="G30" s="433">
        <v>0.04</v>
      </c>
      <c r="H30" s="434">
        <v>44466</v>
      </c>
      <c r="I30" s="434">
        <v>44470</v>
      </c>
      <c r="J30" s="393" t="s">
        <v>227</v>
      </c>
      <c r="K30" s="85" t="s">
        <v>18</v>
      </c>
      <c r="L30" s="374"/>
      <c r="M30" s="58">
        <f t="shared" si="4"/>
        <v>0.04</v>
      </c>
      <c r="N30" s="87">
        <f>SUM(M30:M30)</f>
        <v>0.04</v>
      </c>
      <c r="O30" s="87">
        <f>SUM(G30)</f>
        <v>0.04</v>
      </c>
      <c r="P30" s="119"/>
      <c r="Q30" s="421" t="s">
        <v>256</v>
      </c>
      <c r="R30" s="67"/>
      <c r="S30" s="68"/>
      <c r="T30" s="1"/>
      <c r="U30" s="1"/>
      <c r="V30" s="1"/>
      <c r="W30" s="1"/>
    </row>
    <row r="31" spans="1:26" ht="62.25" hidden="1" customHeight="1" x14ac:dyDescent="0.25">
      <c r="B31" s="234"/>
      <c r="C31" s="374"/>
      <c r="D31" s="436"/>
      <c r="E31" s="100"/>
      <c r="F31" s="432"/>
      <c r="G31" s="433"/>
      <c r="H31" s="434"/>
      <c r="I31" s="434"/>
      <c r="J31" s="393"/>
      <c r="K31" s="85"/>
      <c r="L31" s="424"/>
      <c r="M31" s="58">
        <v>0.46</v>
      </c>
      <c r="N31" s="87"/>
      <c r="O31" s="87">
        <v>1</v>
      </c>
      <c r="P31" s="93"/>
      <c r="Q31" s="421"/>
      <c r="R31" s="67"/>
      <c r="S31" s="68"/>
      <c r="T31" s="1"/>
      <c r="U31" s="1"/>
      <c r="V31" s="1"/>
      <c r="W31" s="1"/>
    </row>
    <row r="32" spans="1:26" ht="101.25" hidden="1" customHeight="1" x14ac:dyDescent="0.25">
      <c r="B32" s="437"/>
      <c r="C32" s="111"/>
      <c r="D32" s="438" t="s">
        <v>257</v>
      </c>
      <c r="E32" s="439">
        <v>0.2</v>
      </c>
      <c r="F32" s="440" t="s">
        <v>258</v>
      </c>
      <c r="G32" s="441">
        <v>0.1</v>
      </c>
      <c r="H32" s="442">
        <v>44075</v>
      </c>
      <c r="I32" s="442">
        <v>44089</v>
      </c>
      <c r="J32" s="443" t="s">
        <v>259</v>
      </c>
      <c r="K32" s="85"/>
      <c r="L32" s="424"/>
      <c r="M32" s="58" t="str">
        <f t="shared" si="4"/>
        <v>0</v>
      </c>
      <c r="N32" s="431">
        <f t="shared" ref="N32" si="5">SUM(M32:M33)</f>
        <v>0</v>
      </c>
      <c r="O32" s="431">
        <f t="shared" ref="O32" si="6">SUM(G32:G33)</f>
        <v>0.2</v>
      </c>
      <c r="P32" s="444">
        <f t="shared" ref="P32" si="7">+N32/O32</f>
        <v>0</v>
      </c>
      <c r="Q32" s="421" t="s">
        <v>260</v>
      </c>
      <c r="R32" s="67"/>
      <c r="S32" s="68"/>
      <c r="T32" s="1"/>
      <c r="U32" s="1"/>
      <c r="V32" s="1"/>
      <c r="W32" s="1"/>
    </row>
    <row r="33" spans="2:23" ht="84" hidden="1" customHeight="1" x14ac:dyDescent="0.25">
      <c r="B33" s="437"/>
      <c r="C33" s="111"/>
      <c r="D33" s="445"/>
      <c r="E33" s="439"/>
      <c r="F33" s="440" t="s">
        <v>261</v>
      </c>
      <c r="G33" s="441">
        <v>0.1</v>
      </c>
      <c r="H33" s="442">
        <v>44090</v>
      </c>
      <c r="I33" s="442">
        <v>44104</v>
      </c>
      <c r="J33" s="443" t="s">
        <v>259</v>
      </c>
      <c r="K33" s="85"/>
      <c r="L33" s="424"/>
      <c r="M33" s="58" t="str">
        <f t="shared" si="4"/>
        <v>0</v>
      </c>
      <c r="N33" s="431"/>
      <c r="O33" s="431"/>
      <c r="P33" s="444"/>
      <c r="Q33" s="421" t="s">
        <v>262</v>
      </c>
      <c r="R33" s="67"/>
      <c r="S33" s="68"/>
      <c r="T33" s="1"/>
      <c r="U33" s="1"/>
      <c r="V33" s="1"/>
      <c r="W33" s="1"/>
    </row>
    <row r="34" spans="2:23" ht="15" customHeight="1" x14ac:dyDescent="0.25">
      <c r="B34" s="73"/>
      <c r="C34" s="74"/>
      <c r="D34" s="74"/>
      <c r="E34" s="74"/>
      <c r="F34" s="74"/>
      <c r="G34" s="74"/>
      <c r="H34" s="74"/>
      <c r="I34" s="74"/>
      <c r="J34" s="74"/>
      <c r="K34" s="74"/>
      <c r="L34" s="74"/>
      <c r="M34" s="74"/>
      <c r="N34" s="74"/>
      <c r="O34" s="74"/>
      <c r="P34" s="74"/>
      <c r="Q34" s="74"/>
      <c r="R34" s="74"/>
      <c r="S34" s="75"/>
      <c r="T34" s="1"/>
      <c r="U34" s="1"/>
      <c r="V34" s="1"/>
      <c r="W34" s="1"/>
    </row>
    <row r="35" spans="2:23" ht="139.5" hidden="1" customHeight="1" x14ac:dyDescent="0.25">
      <c r="B35" s="446" t="s">
        <v>263</v>
      </c>
      <c r="C35" s="15"/>
      <c r="D35" s="447" t="s">
        <v>264</v>
      </c>
      <c r="E35" s="56">
        <v>0.3</v>
      </c>
      <c r="F35" s="448" t="s">
        <v>265</v>
      </c>
      <c r="G35" s="102">
        <v>0.05</v>
      </c>
      <c r="H35" s="449">
        <v>44037</v>
      </c>
      <c r="I35" s="449">
        <v>44040</v>
      </c>
      <c r="J35" s="317" t="s">
        <v>266</v>
      </c>
      <c r="K35" s="85"/>
      <c r="L35" s="424"/>
      <c r="M35" s="58" t="str">
        <f t="shared" ref="M35:M38" si="8">IF(K35="SI", G35, IF(K35="Cumplimiento Negativo",G35,"0"))</f>
        <v>0</v>
      </c>
      <c r="N35" s="450">
        <f>SUM(M35:M37)</f>
        <v>0</v>
      </c>
      <c r="O35" s="450">
        <f>SUM(G35:G37)</f>
        <v>0.30000000000000004</v>
      </c>
      <c r="P35" s="105">
        <f t="shared" ref="P35" si="9">+N35/O35</f>
        <v>0</v>
      </c>
      <c r="Q35" s="283" t="s">
        <v>267</v>
      </c>
      <c r="R35" s="67"/>
      <c r="S35" s="68"/>
      <c r="T35" s="1"/>
      <c r="U35" s="1"/>
      <c r="V35" s="1"/>
      <c r="W35" s="1"/>
    </row>
    <row r="36" spans="2:23" ht="78.75" hidden="1" customHeight="1" x14ac:dyDescent="0.25">
      <c r="B36" s="446"/>
      <c r="C36" s="15"/>
      <c r="D36" s="451"/>
      <c r="E36" s="269"/>
      <c r="F36" s="448" t="s">
        <v>268</v>
      </c>
      <c r="G36" s="102">
        <v>0.05</v>
      </c>
      <c r="H36" s="449">
        <v>44032</v>
      </c>
      <c r="I36" s="449">
        <v>44039</v>
      </c>
      <c r="J36" s="317" t="s">
        <v>269</v>
      </c>
      <c r="K36" s="85"/>
      <c r="L36" s="424"/>
      <c r="M36" s="58" t="str">
        <f t="shared" si="8"/>
        <v>0</v>
      </c>
      <c r="N36" s="452"/>
      <c r="O36" s="452"/>
      <c r="P36" s="113"/>
      <c r="Q36" s="283" t="s">
        <v>270</v>
      </c>
      <c r="R36" s="67"/>
      <c r="S36" s="68"/>
      <c r="T36" s="1"/>
      <c r="U36" s="1"/>
      <c r="V36" s="1"/>
      <c r="W36" s="1"/>
    </row>
    <row r="37" spans="2:23" ht="90.75" hidden="1" customHeight="1" x14ac:dyDescent="0.25">
      <c r="B37" s="446"/>
      <c r="C37" s="15"/>
      <c r="D37" s="453"/>
      <c r="E37" s="71"/>
      <c r="F37" s="448" t="s">
        <v>271</v>
      </c>
      <c r="G37" s="102">
        <v>0.2</v>
      </c>
      <c r="H37" s="449">
        <v>44041</v>
      </c>
      <c r="I37" s="449">
        <v>44053</v>
      </c>
      <c r="J37" s="317" t="s">
        <v>269</v>
      </c>
      <c r="K37" s="85"/>
      <c r="L37" s="424"/>
      <c r="M37" s="58" t="str">
        <f t="shared" si="8"/>
        <v>0</v>
      </c>
      <c r="N37" s="454"/>
      <c r="O37" s="454"/>
      <c r="P37" s="119"/>
      <c r="Q37" s="283" t="s">
        <v>272</v>
      </c>
      <c r="R37" s="67"/>
      <c r="S37" s="68"/>
      <c r="T37" s="1"/>
      <c r="U37" s="1"/>
      <c r="V37" s="1"/>
      <c r="W37" s="1"/>
    </row>
    <row r="38" spans="2:23" ht="91.5" hidden="1" customHeight="1" x14ac:dyDescent="0.25">
      <c r="B38" s="446"/>
      <c r="C38" s="15"/>
      <c r="D38" s="447" t="s">
        <v>273</v>
      </c>
      <c r="E38" s="455">
        <v>0.5</v>
      </c>
      <c r="F38" s="448" t="s">
        <v>274</v>
      </c>
      <c r="G38" s="102">
        <v>0.15</v>
      </c>
      <c r="H38" s="449">
        <v>44041</v>
      </c>
      <c r="I38" s="449">
        <v>44053</v>
      </c>
      <c r="J38" s="317" t="s">
        <v>275</v>
      </c>
      <c r="K38" s="85"/>
      <c r="L38" s="424"/>
      <c r="M38" s="58" t="str">
        <f t="shared" si="8"/>
        <v>0</v>
      </c>
      <c r="N38" s="450">
        <f>SUM(M38:M41)</f>
        <v>0</v>
      </c>
      <c r="O38" s="450">
        <f>SUM(G38:G41)</f>
        <v>0.5</v>
      </c>
      <c r="P38" s="105">
        <f t="shared" ref="P38" si="10">+N38/O38</f>
        <v>0</v>
      </c>
      <c r="Q38" s="283" t="s">
        <v>276</v>
      </c>
      <c r="R38" s="67"/>
      <c r="S38" s="68"/>
      <c r="T38" s="1"/>
      <c r="U38" s="1"/>
      <c r="V38" s="1"/>
      <c r="W38" s="1"/>
    </row>
    <row r="39" spans="2:23" ht="134.25" hidden="1" customHeight="1" x14ac:dyDescent="0.25">
      <c r="B39" s="446"/>
      <c r="C39" s="15"/>
      <c r="D39" s="451"/>
      <c r="E39" s="455"/>
      <c r="F39" s="448" t="s">
        <v>277</v>
      </c>
      <c r="G39" s="102">
        <v>0.1</v>
      </c>
      <c r="H39" s="449">
        <v>44050</v>
      </c>
      <c r="I39" s="449">
        <v>44054</v>
      </c>
      <c r="J39" s="317" t="s">
        <v>278</v>
      </c>
      <c r="K39" s="85"/>
      <c r="L39" s="424"/>
      <c r="M39" s="58" t="str">
        <f>IF(K39="SI", G39, IF(K39="Cumplimiento Negativo",G39,"0"))</f>
        <v>0</v>
      </c>
      <c r="N39" s="452"/>
      <c r="O39" s="452"/>
      <c r="P39" s="113"/>
      <c r="Q39" s="283" t="s">
        <v>279</v>
      </c>
      <c r="R39" s="67"/>
      <c r="S39" s="68"/>
      <c r="T39" s="1"/>
      <c r="U39" s="1"/>
      <c r="V39" s="1"/>
      <c r="W39" s="1"/>
    </row>
    <row r="40" spans="2:23" ht="147.75" hidden="1" customHeight="1" x14ac:dyDescent="0.25">
      <c r="B40" s="446"/>
      <c r="C40" s="15"/>
      <c r="D40" s="451"/>
      <c r="E40" s="455"/>
      <c r="F40" s="448" t="s">
        <v>280</v>
      </c>
      <c r="G40" s="102">
        <v>0.15</v>
      </c>
      <c r="H40" s="449">
        <v>44055</v>
      </c>
      <c r="I40" s="449">
        <v>44064</v>
      </c>
      <c r="J40" s="317" t="s">
        <v>266</v>
      </c>
      <c r="K40" s="85"/>
      <c r="L40" s="424"/>
      <c r="M40" s="58" t="str">
        <f>IF(K40="SI", G40, IF(K40="Cumplimiento Negativo",G40,"0"))</f>
        <v>0</v>
      </c>
      <c r="N40" s="452"/>
      <c r="O40" s="452"/>
      <c r="P40" s="113"/>
      <c r="Q40" s="283" t="s">
        <v>281</v>
      </c>
      <c r="R40" s="67"/>
      <c r="S40" s="68"/>
      <c r="T40" s="1"/>
      <c r="U40" s="1"/>
      <c r="V40" s="1"/>
      <c r="W40" s="1"/>
    </row>
    <row r="41" spans="2:23" ht="100.5" hidden="1" customHeight="1" x14ac:dyDescent="0.25">
      <c r="B41" s="446"/>
      <c r="C41" s="15"/>
      <c r="D41" s="453"/>
      <c r="E41" s="455"/>
      <c r="F41" s="456" t="s">
        <v>282</v>
      </c>
      <c r="G41" s="102">
        <v>0.1</v>
      </c>
      <c r="H41" s="449">
        <v>44055</v>
      </c>
      <c r="I41" s="449">
        <v>44064</v>
      </c>
      <c r="J41" s="393" t="s">
        <v>283</v>
      </c>
      <c r="K41" s="85"/>
      <c r="L41" s="424"/>
      <c r="M41" s="58" t="str">
        <f>IF(K41="SI", G41, IF(K41="Cumplimiento Negativo",G41,"0"))</f>
        <v>0</v>
      </c>
      <c r="N41" s="454"/>
      <c r="O41" s="454"/>
      <c r="P41" s="119"/>
      <c r="Q41" s="421" t="s">
        <v>284</v>
      </c>
      <c r="R41" s="67"/>
      <c r="S41" s="68"/>
      <c r="T41" s="1"/>
      <c r="U41" s="1"/>
      <c r="V41" s="1"/>
      <c r="W41" s="1"/>
    </row>
    <row r="42" spans="2:23" ht="14.25" hidden="1" customHeight="1" x14ac:dyDescent="0.25">
      <c r="B42" s="457"/>
      <c r="C42" s="457"/>
      <c r="D42" s="457"/>
      <c r="E42" s="457"/>
      <c r="F42" s="457"/>
      <c r="G42" s="457"/>
      <c r="H42" s="457"/>
      <c r="I42" s="457"/>
      <c r="J42" s="457"/>
      <c r="K42" s="457"/>
      <c r="L42" s="457"/>
      <c r="M42" s="457"/>
      <c r="N42" s="457"/>
      <c r="O42" s="457"/>
      <c r="P42" s="457"/>
      <c r="Q42" s="457"/>
      <c r="R42" s="67"/>
      <c r="S42" s="68"/>
      <c r="T42" s="1"/>
      <c r="U42" s="1"/>
      <c r="V42" s="1"/>
      <c r="W42" s="1"/>
    </row>
    <row r="43" spans="2:23" ht="110.25" customHeight="1" x14ac:dyDescent="0.25">
      <c r="B43" s="458" t="s">
        <v>285</v>
      </c>
      <c r="C43" s="459" t="s">
        <v>286</v>
      </c>
      <c r="D43" s="459" t="s">
        <v>287</v>
      </c>
      <c r="E43" s="460">
        <v>0.7</v>
      </c>
      <c r="F43" s="461" t="s">
        <v>288</v>
      </c>
      <c r="G43" s="102">
        <v>0.15</v>
      </c>
      <c r="H43" s="462" t="s">
        <v>289</v>
      </c>
      <c r="I43" s="462" t="s">
        <v>290</v>
      </c>
      <c r="J43" s="111" t="s">
        <v>291</v>
      </c>
      <c r="K43" s="85" t="s">
        <v>8</v>
      </c>
      <c r="L43" s="424"/>
      <c r="M43" s="58">
        <f t="shared" ref="M43" si="11">IF(K43="SI", G43, IF(K43="Cumplimiento Negativo",G43,"0"))</f>
        <v>0.15</v>
      </c>
      <c r="N43" s="87">
        <f>SUM(M43:M44)</f>
        <v>0.15</v>
      </c>
      <c r="O43" s="87">
        <f>SUM(G43)</f>
        <v>0.15</v>
      </c>
      <c r="P43" s="93">
        <f>M43/O43</f>
        <v>1</v>
      </c>
      <c r="Q43" s="421" t="s">
        <v>292</v>
      </c>
      <c r="R43" s="67"/>
      <c r="S43" s="68"/>
      <c r="T43" s="1"/>
      <c r="U43" s="1"/>
      <c r="V43" s="1"/>
      <c r="W43" s="1"/>
    </row>
    <row r="44" spans="2:23" ht="22.5" customHeight="1" x14ac:dyDescent="0.25">
      <c r="B44" s="463"/>
      <c r="C44" s="464"/>
      <c r="D44" s="464"/>
      <c r="E44" s="464"/>
      <c r="F44" s="465"/>
      <c r="G44" s="465"/>
      <c r="H44" s="465"/>
      <c r="I44" s="465"/>
      <c r="J44" s="465"/>
      <c r="K44" s="465"/>
      <c r="L44" s="465"/>
      <c r="M44" s="465"/>
      <c r="N44" s="465"/>
      <c r="O44" s="465"/>
      <c r="P44" s="465"/>
      <c r="Q44" s="466"/>
      <c r="R44" s="67"/>
      <c r="S44" s="68"/>
      <c r="T44" s="1"/>
      <c r="U44" s="1"/>
      <c r="V44" s="1"/>
      <c r="W44" s="1"/>
    </row>
    <row r="45" spans="2:23" ht="114.75" customHeight="1" x14ac:dyDescent="0.25">
      <c r="B45" s="467" t="s">
        <v>293</v>
      </c>
      <c r="C45" s="459" t="s">
        <v>294</v>
      </c>
      <c r="D45" s="459" t="s">
        <v>295</v>
      </c>
      <c r="E45" s="460">
        <v>0.5</v>
      </c>
      <c r="F45" s="461" t="s">
        <v>296</v>
      </c>
      <c r="G45" s="468">
        <v>0.05</v>
      </c>
      <c r="H45" s="263">
        <v>44373</v>
      </c>
      <c r="I45" s="263">
        <v>44381</v>
      </c>
      <c r="J45" s="178" t="s">
        <v>297</v>
      </c>
      <c r="K45" s="85" t="s">
        <v>18</v>
      </c>
      <c r="L45" s="424" t="s">
        <v>298</v>
      </c>
      <c r="M45" s="58">
        <f t="shared" ref="M45:M68" si="12">IF(K45="SI", G45, IF(K45="Cumplimiento Negativo",G45,"0"))</f>
        <v>0.05</v>
      </c>
      <c r="N45" s="87">
        <f>SUM(M45:M48)</f>
        <v>0.15000000000000002</v>
      </c>
      <c r="O45" s="87">
        <f>SUM(G45)</f>
        <v>0.05</v>
      </c>
      <c r="P45" s="93">
        <f>+M45/O45</f>
        <v>1</v>
      </c>
      <c r="Q45" s="469" t="s">
        <v>299</v>
      </c>
      <c r="R45" s="67"/>
      <c r="S45" s="68"/>
      <c r="T45" s="1"/>
      <c r="U45" s="1"/>
      <c r="V45" s="1"/>
      <c r="W45" s="1"/>
    </row>
    <row r="46" spans="2:23" ht="75" hidden="1" customHeight="1" x14ac:dyDescent="0.25">
      <c r="B46" s="470"/>
      <c r="C46" s="458" t="s">
        <v>294</v>
      </c>
      <c r="D46" s="458" t="s">
        <v>295</v>
      </c>
      <c r="E46" s="460">
        <v>0.5</v>
      </c>
      <c r="F46" s="416" t="s">
        <v>296</v>
      </c>
      <c r="G46" s="471">
        <v>0.05</v>
      </c>
      <c r="H46" s="472">
        <v>44373</v>
      </c>
      <c r="I46" s="472">
        <v>44381</v>
      </c>
      <c r="J46" s="178" t="s">
        <v>297</v>
      </c>
      <c r="K46" s="85" t="s">
        <v>8</v>
      </c>
      <c r="L46" s="424"/>
      <c r="M46" s="58">
        <f t="shared" si="12"/>
        <v>0.05</v>
      </c>
      <c r="N46" s="87">
        <f>SUM(M46)</f>
        <v>0.05</v>
      </c>
      <c r="O46" s="87">
        <f>SUM(G46)</f>
        <v>0.05</v>
      </c>
      <c r="P46" s="93"/>
      <c r="Q46" s="469" t="s">
        <v>300</v>
      </c>
      <c r="R46" s="67"/>
      <c r="S46" s="68"/>
      <c r="T46" s="1"/>
      <c r="U46" s="1"/>
      <c r="V46" s="1"/>
      <c r="W46" s="1"/>
    </row>
    <row r="47" spans="2:23" ht="86.25" hidden="1" customHeight="1" x14ac:dyDescent="0.25">
      <c r="B47" s="470"/>
      <c r="C47" s="458" t="s">
        <v>294</v>
      </c>
      <c r="D47" s="458" t="s">
        <v>295</v>
      </c>
      <c r="E47" s="460">
        <v>0.5</v>
      </c>
      <c r="F47" s="416" t="s">
        <v>296</v>
      </c>
      <c r="G47" s="471">
        <v>0.05</v>
      </c>
      <c r="H47" s="472">
        <v>44373</v>
      </c>
      <c r="I47" s="472">
        <v>44381</v>
      </c>
      <c r="J47" s="178" t="s">
        <v>297</v>
      </c>
      <c r="K47" s="85" t="s">
        <v>11</v>
      </c>
      <c r="L47" s="424"/>
      <c r="M47" s="58" t="str">
        <f t="shared" si="12"/>
        <v>0</v>
      </c>
      <c r="N47" s="87">
        <f>SUM(M47)</f>
        <v>0</v>
      </c>
      <c r="O47" s="87">
        <f>SUM(G47)</f>
        <v>0.05</v>
      </c>
      <c r="P47" s="93"/>
      <c r="Q47" s="469" t="s">
        <v>301</v>
      </c>
      <c r="R47" s="67"/>
      <c r="S47" s="68"/>
      <c r="T47" s="1"/>
      <c r="U47" s="1"/>
      <c r="V47" s="1"/>
      <c r="W47" s="1"/>
    </row>
    <row r="48" spans="2:23" ht="81" hidden="1" customHeight="1" x14ac:dyDescent="0.25">
      <c r="B48" s="473"/>
      <c r="C48" s="458" t="s">
        <v>294</v>
      </c>
      <c r="D48" s="458" t="s">
        <v>295</v>
      </c>
      <c r="E48" s="460">
        <v>0.5</v>
      </c>
      <c r="F48" s="416" t="s">
        <v>296</v>
      </c>
      <c r="G48" s="471">
        <v>0.05</v>
      </c>
      <c r="H48" s="472">
        <v>44373</v>
      </c>
      <c r="I48" s="472">
        <v>44381</v>
      </c>
      <c r="J48" s="178" t="s">
        <v>297</v>
      </c>
      <c r="K48" s="85" t="s">
        <v>18</v>
      </c>
      <c r="L48" s="424"/>
      <c r="M48" s="58">
        <f t="shared" si="12"/>
        <v>0.05</v>
      </c>
      <c r="N48" s="87">
        <f>SUM(M48:M48)</f>
        <v>0.05</v>
      </c>
      <c r="O48" s="87">
        <f>SUM(G48:G48)</f>
        <v>0.05</v>
      </c>
      <c r="P48" s="93"/>
      <c r="Q48" s="469" t="s">
        <v>302</v>
      </c>
      <c r="R48" s="67"/>
      <c r="S48" s="68"/>
      <c r="T48" s="1"/>
      <c r="U48" s="1"/>
      <c r="V48" s="1"/>
      <c r="W48" s="1"/>
    </row>
    <row r="49" spans="2:23" ht="15" customHeight="1" x14ac:dyDescent="0.25">
      <c r="B49" s="474"/>
      <c r="C49" s="475"/>
      <c r="D49" s="475"/>
      <c r="E49" s="475"/>
      <c r="F49" s="475"/>
      <c r="G49" s="475"/>
      <c r="H49" s="475"/>
      <c r="I49" s="475"/>
      <c r="J49" s="475"/>
      <c r="K49" s="475"/>
      <c r="L49" s="475"/>
      <c r="M49" s="475"/>
      <c r="N49" s="475"/>
      <c r="O49" s="475"/>
      <c r="P49" s="475"/>
      <c r="Q49" s="476"/>
      <c r="R49" s="67"/>
      <c r="S49" s="68"/>
      <c r="T49" s="1"/>
      <c r="U49" s="1"/>
      <c r="V49" s="1"/>
      <c r="W49" s="1"/>
    </row>
    <row r="50" spans="2:23" ht="120" customHeight="1" x14ac:dyDescent="0.25">
      <c r="B50" s="477" t="s">
        <v>303</v>
      </c>
      <c r="C50" s="314" t="s">
        <v>304</v>
      </c>
      <c r="D50" s="478" t="s">
        <v>305</v>
      </c>
      <c r="E50" s="101">
        <v>0.5</v>
      </c>
      <c r="F50" s="479" t="s">
        <v>306</v>
      </c>
      <c r="G50" s="480">
        <v>0.2</v>
      </c>
      <c r="H50" s="481">
        <v>44451</v>
      </c>
      <c r="I50" s="481">
        <v>44455</v>
      </c>
      <c r="J50" s="482" t="s">
        <v>307</v>
      </c>
      <c r="K50" s="85" t="s">
        <v>18</v>
      </c>
      <c r="L50" s="424"/>
      <c r="M50" s="58">
        <f t="shared" si="12"/>
        <v>0.2</v>
      </c>
      <c r="N50" s="87">
        <f>SUM(M50:M51)</f>
        <v>0.5</v>
      </c>
      <c r="O50" s="87">
        <f>SUM(G50)</f>
        <v>0.2</v>
      </c>
      <c r="P50" s="105">
        <f>+(M50*O52/M52)+(M51*O52/M52)</f>
        <v>1</v>
      </c>
      <c r="Q50" s="483" t="s">
        <v>308</v>
      </c>
      <c r="R50" s="67"/>
      <c r="S50" s="68"/>
      <c r="T50" s="1"/>
      <c r="U50" s="1"/>
      <c r="V50" s="1"/>
      <c r="W50" s="1"/>
    </row>
    <row r="51" spans="2:23" ht="180" x14ac:dyDescent="0.25">
      <c r="B51" s="484"/>
      <c r="C51" s="229"/>
      <c r="D51" s="485"/>
      <c r="E51" s="117"/>
      <c r="F51" s="479" t="s">
        <v>309</v>
      </c>
      <c r="G51" s="480">
        <v>0.3</v>
      </c>
      <c r="H51" s="481">
        <v>44458</v>
      </c>
      <c r="I51" s="481">
        <v>44469</v>
      </c>
      <c r="J51" s="486" t="s">
        <v>310</v>
      </c>
      <c r="K51" s="193" t="s">
        <v>18</v>
      </c>
      <c r="L51" s="487" t="s">
        <v>311</v>
      </c>
      <c r="M51" s="195">
        <f t="shared" si="12"/>
        <v>0.3</v>
      </c>
      <c r="N51" s="395">
        <f>SUM(M51:M51)</f>
        <v>0.3</v>
      </c>
      <c r="O51" s="395">
        <f>SUM(G51:G51)</f>
        <v>0.3</v>
      </c>
      <c r="P51" s="119"/>
      <c r="Q51" s="483" t="s">
        <v>312</v>
      </c>
      <c r="R51" s="488"/>
      <c r="S51" s="489"/>
      <c r="T51" s="1"/>
      <c r="U51" s="1"/>
      <c r="V51" s="1"/>
      <c r="W51" s="1"/>
    </row>
    <row r="52" spans="2:23" ht="62.25" hidden="1" x14ac:dyDescent="0.25">
      <c r="B52" s="490"/>
      <c r="C52" s="491"/>
      <c r="D52" s="492"/>
      <c r="E52" s="493"/>
      <c r="F52" s="494"/>
      <c r="G52" s="495"/>
      <c r="H52" s="496"/>
      <c r="I52" s="496"/>
      <c r="J52" s="497"/>
      <c r="K52" s="498"/>
      <c r="L52" s="499"/>
      <c r="M52" s="500">
        <v>0.5</v>
      </c>
      <c r="N52" s="501"/>
      <c r="O52" s="501">
        <v>1</v>
      </c>
      <c r="P52" s="502"/>
      <c r="Q52" s="503"/>
      <c r="R52" s="396"/>
      <c r="S52" s="504"/>
      <c r="T52" s="1"/>
      <c r="U52" s="1"/>
      <c r="V52" s="1"/>
      <c r="W52" s="1"/>
    </row>
    <row r="53" spans="2:23" ht="17.25" customHeight="1" x14ac:dyDescent="0.25">
      <c r="B53" s="73"/>
      <c r="C53" s="74"/>
      <c r="D53" s="74"/>
      <c r="E53" s="74"/>
      <c r="F53" s="74"/>
      <c r="G53" s="74"/>
      <c r="H53" s="74"/>
      <c r="I53" s="74"/>
      <c r="J53" s="74"/>
      <c r="K53" s="74"/>
      <c r="L53" s="74"/>
      <c r="M53" s="74"/>
      <c r="N53" s="74"/>
      <c r="O53" s="74"/>
      <c r="P53" s="74"/>
      <c r="Q53" s="74"/>
      <c r="R53" s="74"/>
      <c r="S53" s="75"/>
      <c r="T53" s="1"/>
      <c r="U53" s="1"/>
      <c r="V53" s="1"/>
      <c r="W53" s="1"/>
    </row>
    <row r="54" spans="2:23" ht="65.25" customHeight="1" x14ac:dyDescent="0.25">
      <c r="B54" s="97" t="s">
        <v>313</v>
      </c>
      <c r="C54" s="314" t="s">
        <v>314</v>
      </c>
      <c r="D54" s="338" t="s">
        <v>315</v>
      </c>
      <c r="E54" s="505">
        <v>0.5</v>
      </c>
      <c r="F54" s="432" t="s">
        <v>316</v>
      </c>
      <c r="G54" s="58">
        <v>7.0000000000000007E-2</v>
      </c>
      <c r="H54" s="361">
        <v>44373</v>
      </c>
      <c r="I54" s="361">
        <v>44381</v>
      </c>
      <c r="J54" s="482" t="s">
        <v>317</v>
      </c>
      <c r="K54" s="85" t="s">
        <v>18</v>
      </c>
      <c r="L54" s="506" t="s">
        <v>318</v>
      </c>
      <c r="M54" s="58">
        <f t="shared" si="12"/>
        <v>7.0000000000000007E-2</v>
      </c>
      <c r="N54" s="87">
        <f>SUM(M54:M56)</f>
        <v>0.17</v>
      </c>
      <c r="O54" s="87">
        <f>SUM(G54)</f>
        <v>7.0000000000000007E-2</v>
      </c>
      <c r="P54" s="88">
        <f>+M54/O54</f>
        <v>1</v>
      </c>
      <c r="Q54" s="507" t="s">
        <v>319</v>
      </c>
      <c r="R54" s="67"/>
      <c r="S54" s="68"/>
      <c r="T54" s="1"/>
      <c r="U54" s="1"/>
      <c r="V54" s="1"/>
      <c r="W54" s="1"/>
    </row>
    <row r="55" spans="2:23" ht="61.5" customHeight="1" x14ac:dyDescent="0.25">
      <c r="B55" s="107"/>
      <c r="C55" s="320"/>
      <c r="D55" s="508" t="s">
        <v>320</v>
      </c>
      <c r="E55" s="505"/>
      <c r="F55" s="509" t="s">
        <v>321</v>
      </c>
      <c r="G55" s="58">
        <v>0.03</v>
      </c>
      <c r="H55" s="361">
        <v>44382</v>
      </c>
      <c r="I55" s="361">
        <v>44406</v>
      </c>
      <c r="J55" s="510" t="s">
        <v>322</v>
      </c>
      <c r="K55" s="85" t="s">
        <v>18</v>
      </c>
      <c r="L55" s="398" t="s">
        <v>323</v>
      </c>
      <c r="M55" s="58">
        <f t="shared" si="12"/>
        <v>0.03</v>
      </c>
      <c r="N55" s="87">
        <f>SUM(M55)</f>
        <v>0.03</v>
      </c>
      <c r="O55" s="87">
        <f>SUM(G55)</f>
        <v>0.03</v>
      </c>
      <c r="P55" s="105">
        <f>(M55*O57/M57)+(M56*O57/M57)</f>
        <v>1</v>
      </c>
      <c r="Q55" s="507" t="s">
        <v>324</v>
      </c>
      <c r="R55" s="67"/>
      <c r="S55" s="68"/>
      <c r="T55" s="1"/>
      <c r="U55" s="1"/>
      <c r="V55" s="1"/>
      <c r="W55" s="1"/>
    </row>
    <row r="56" spans="2:23" ht="49.5" customHeight="1" x14ac:dyDescent="0.25">
      <c r="B56" s="107"/>
      <c r="C56" s="320"/>
      <c r="D56" s="508"/>
      <c r="E56" s="505"/>
      <c r="F56" s="511" t="s">
        <v>325</v>
      </c>
      <c r="G56" s="58">
        <v>7.0000000000000007E-2</v>
      </c>
      <c r="H56" s="361">
        <v>44411</v>
      </c>
      <c r="I56" s="361">
        <v>44545</v>
      </c>
      <c r="J56" s="510" t="s">
        <v>326</v>
      </c>
      <c r="K56" s="85" t="s">
        <v>18</v>
      </c>
      <c r="L56" s="398"/>
      <c r="M56" s="58">
        <f t="shared" si="12"/>
        <v>7.0000000000000007E-2</v>
      </c>
      <c r="N56" s="87">
        <f>SUM(M56)</f>
        <v>7.0000000000000007E-2</v>
      </c>
      <c r="O56" s="87">
        <f>SUM(G56)</f>
        <v>7.0000000000000007E-2</v>
      </c>
      <c r="P56" s="113"/>
      <c r="Q56" s="507" t="s">
        <v>327</v>
      </c>
      <c r="R56" s="67"/>
      <c r="S56" s="68"/>
      <c r="T56" s="1"/>
      <c r="U56" s="1"/>
      <c r="V56" s="1"/>
      <c r="W56" s="1"/>
    </row>
    <row r="57" spans="2:23" ht="49.5" hidden="1" customHeight="1" x14ac:dyDescent="0.25">
      <c r="B57" s="107"/>
      <c r="C57" s="320"/>
      <c r="D57" s="512"/>
      <c r="E57" s="480"/>
      <c r="F57" s="511"/>
      <c r="G57" s="58"/>
      <c r="H57" s="361"/>
      <c r="I57" s="361"/>
      <c r="J57" s="510"/>
      <c r="K57" s="85"/>
      <c r="L57" s="398"/>
      <c r="M57" s="58">
        <v>0.1</v>
      </c>
      <c r="N57" s="87"/>
      <c r="O57" s="87">
        <v>1</v>
      </c>
      <c r="P57" s="513"/>
      <c r="Q57" s="514"/>
      <c r="R57" s="67"/>
      <c r="S57" s="68"/>
      <c r="T57" s="1"/>
      <c r="U57" s="1"/>
      <c r="V57" s="1"/>
      <c r="W57" s="1"/>
    </row>
    <row r="58" spans="2:23" ht="54.75" customHeight="1" x14ac:dyDescent="0.25">
      <c r="B58" s="107"/>
      <c r="C58" s="320"/>
      <c r="D58" s="515" t="s">
        <v>328</v>
      </c>
      <c r="E58" s="480">
        <v>0.1</v>
      </c>
      <c r="F58" s="432" t="s">
        <v>329</v>
      </c>
      <c r="G58" s="58">
        <v>7.0000000000000007E-2</v>
      </c>
      <c r="H58" s="361">
        <v>44382</v>
      </c>
      <c r="I58" s="361">
        <v>44393</v>
      </c>
      <c r="J58" s="486" t="s">
        <v>330</v>
      </c>
      <c r="K58" s="85" t="s">
        <v>18</v>
      </c>
      <c r="L58" s="398"/>
      <c r="M58" s="58">
        <f t="shared" si="12"/>
        <v>7.0000000000000007E-2</v>
      </c>
      <c r="N58" s="87">
        <f>SUM(M58:M61)</f>
        <v>0.27</v>
      </c>
      <c r="O58" s="87">
        <v>7.0000000000000007E-2</v>
      </c>
      <c r="P58" s="105">
        <f>(M58*O60/M60)+(M59*O60/M60)</f>
        <v>1</v>
      </c>
      <c r="Q58" s="516" t="s">
        <v>331</v>
      </c>
      <c r="R58" s="67"/>
      <c r="S58" s="68"/>
      <c r="T58" s="1"/>
      <c r="U58" s="1"/>
      <c r="V58" s="1"/>
      <c r="W58" s="1"/>
    </row>
    <row r="59" spans="2:23" ht="61.5" customHeight="1" x14ac:dyDescent="0.25">
      <c r="B59" s="107"/>
      <c r="C59" s="320"/>
      <c r="D59" s="517"/>
      <c r="E59" s="480">
        <v>0.15</v>
      </c>
      <c r="F59" s="432" t="s">
        <v>332</v>
      </c>
      <c r="G59" s="58">
        <v>0.03</v>
      </c>
      <c r="H59" s="361">
        <v>44396</v>
      </c>
      <c r="I59" s="361">
        <v>44400</v>
      </c>
      <c r="J59" s="486" t="s">
        <v>333</v>
      </c>
      <c r="K59" s="85" t="s">
        <v>18</v>
      </c>
      <c r="L59" s="92"/>
      <c r="M59" s="58">
        <f t="shared" si="12"/>
        <v>0.03</v>
      </c>
      <c r="N59" s="87">
        <f>SUM(M59:M61)</f>
        <v>0.2</v>
      </c>
      <c r="O59" s="87">
        <f>SUM(G59)</f>
        <v>0.03</v>
      </c>
      <c r="P59" s="113"/>
      <c r="Q59" s="518"/>
      <c r="R59" s="67"/>
      <c r="S59" s="68"/>
      <c r="T59" s="1"/>
      <c r="U59" s="1"/>
      <c r="V59" s="1"/>
      <c r="W59" s="1"/>
    </row>
    <row r="60" spans="2:23" ht="61.5" hidden="1" customHeight="1" x14ac:dyDescent="0.25">
      <c r="B60" s="107"/>
      <c r="C60" s="320"/>
      <c r="D60" s="519"/>
      <c r="E60" s="520"/>
      <c r="F60" s="432"/>
      <c r="G60" s="58"/>
      <c r="H60" s="361"/>
      <c r="I60" s="361"/>
      <c r="J60" s="486"/>
      <c r="K60" s="85"/>
      <c r="L60" s="61"/>
      <c r="M60" s="58">
        <v>0.1</v>
      </c>
      <c r="N60" s="87"/>
      <c r="O60" s="87">
        <v>1</v>
      </c>
      <c r="P60" s="521"/>
      <c r="Q60" s="522"/>
      <c r="R60" s="67"/>
      <c r="S60" s="68"/>
      <c r="T60" s="1"/>
      <c r="U60" s="1"/>
      <c r="V60" s="1"/>
      <c r="W60" s="1"/>
    </row>
    <row r="61" spans="2:23" ht="57.75" customHeight="1" x14ac:dyDescent="0.25">
      <c r="B61" s="107"/>
      <c r="C61" s="320"/>
      <c r="D61" s="515" t="s">
        <v>334</v>
      </c>
      <c r="E61" s="523">
        <v>0.15</v>
      </c>
      <c r="F61" s="432" t="s">
        <v>335</v>
      </c>
      <c r="G61" s="58">
        <v>7.0000000000000007E-2</v>
      </c>
      <c r="H61" s="361">
        <v>44421</v>
      </c>
      <c r="I61" s="361">
        <v>44422</v>
      </c>
      <c r="J61" s="486" t="s">
        <v>330</v>
      </c>
      <c r="K61" s="85" t="s">
        <v>8</v>
      </c>
      <c r="L61" s="111" t="s">
        <v>336</v>
      </c>
      <c r="M61" s="58">
        <f t="shared" si="12"/>
        <v>7.0000000000000007E-2</v>
      </c>
      <c r="N61" s="87">
        <f>SUM(M61:M61)</f>
        <v>7.0000000000000007E-2</v>
      </c>
      <c r="O61" s="87">
        <f>SUM(G61)</f>
        <v>7.0000000000000007E-2</v>
      </c>
      <c r="P61" s="113">
        <f>(M61*O63/M63)+(M62*O63/M63)</f>
        <v>1</v>
      </c>
      <c r="Q61" s="510" t="s">
        <v>337</v>
      </c>
      <c r="R61" s="67"/>
      <c r="S61" s="68"/>
      <c r="T61" s="1"/>
      <c r="U61" s="1"/>
      <c r="V61" s="1"/>
      <c r="W61" s="1"/>
    </row>
    <row r="62" spans="2:23" ht="53.25" customHeight="1" x14ac:dyDescent="0.25">
      <c r="B62" s="107"/>
      <c r="C62" s="320"/>
      <c r="D62" s="517"/>
      <c r="E62" s="524"/>
      <c r="F62" s="432" t="s">
        <v>338</v>
      </c>
      <c r="G62" s="58">
        <v>0.08</v>
      </c>
      <c r="H62" s="361">
        <v>44425</v>
      </c>
      <c r="I62" s="361">
        <v>44434</v>
      </c>
      <c r="J62" s="510" t="s">
        <v>326</v>
      </c>
      <c r="K62" s="85" t="s">
        <v>8</v>
      </c>
      <c r="L62" s="525" t="s">
        <v>339</v>
      </c>
      <c r="M62" s="58">
        <f t="shared" si="12"/>
        <v>0.08</v>
      </c>
      <c r="N62" s="87">
        <f>SUM(M62:M68)</f>
        <v>0.78</v>
      </c>
      <c r="O62" s="87">
        <f>SUM(G62)</f>
        <v>0.08</v>
      </c>
      <c r="P62" s="113"/>
      <c r="Q62" s="507" t="s">
        <v>340</v>
      </c>
      <c r="R62" s="67"/>
      <c r="S62" s="68"/>
      <c r="T62" s="1"/>
      <c r="U62" s="1"/>
      <c r="V62" s="1"/>
      <c r="W62" s="1"/>
    </row>
    <row r="63" spans="2:23" ht="53.25" hidden="1" customHeight="1" x14ac:dyDescent="0.25">
      <c r="B63" s="107"/>
      <c r="C63" s="320"/>
      <c r="D63" s="519"/>
      <c r="E63" s="526"/>
      <c r="F63" s="432"/>
      <c r="G63" s="58"/>
      <c r="H63" s="361"/>
      <c r="I63" s="361"/>
      <c r="J63" s="510"/>
      <c r="K63" s="85"/>
      <c r="L63" s="527"/>
      <c r="M63" s="58">
        <v>0.15</v>
      </c>
      <c r="N63" s="87"/>
      <c r="O63" s="87">
        <v>1</v>
      </c>
      <c r="P63" s="521"/>
      <c r="Q63" s="507"/>
      <c r="R63" s="67"/>
      <c r="S63" s="68"/>
      <c r="T63" s="1"/>
      <c r="U63" s="1"/>
      <c r="V63" s="1"/>
      <c r="W63" s="1"/>
    </row>
    <row r="64" spans="2:23" ht="48" customHeight="1" x14ac:dyDescent="0.25">
      <c r="B64" s="107"/>
      <c r="C64" s="320"/>
      <c r="D64" s="103" t="s">
        <v>341</v>
      </c>
      <c r="E64" s="528">
        <v>0.2</v>
      </c>
      <c r="F64" s="432" t="s">
        <v>342</v>
      </c>
      <c r="G64" s="58">
        <v>7.0000000000000007E-2</v>
      </c>
      <c r="H64" s="361">
        <v>44449</v>
      </c>
      <c r="I64" s="361">
        <v>44450</v>
      </c>
      <c r="J64" s="510" t="s">
        <v>326</v>
      </c>
      <c r="K64" s="85" t="s">
        <v>18</v>
      </c>
      <c r="L64" s="320" t="s">
        <v>343</v>
      </c>
      <c r="M64" s="58">
        <f t="shared" si="12"/>
        <v>7.0000000000000007E-2</v>
      </c>
      <c r="N64" s="87">
        <f>SUM(M64:M64)</f>
        <v>7.0000000000000007E-2</v>
      </c>
      <c r="O64" s="87">
        <f>SUM(G64:G64)</f>
        <v>7.0000000000000007E-2</v>
      </c>
      <c r="P64" s="113">
        <f>(M64*O67/M67)+(M65*O67/M67)+(M66*O67/M67)</f>
        <v>1</v>
      </c>
      <c r="Q64" s="507" t="s">
        <v>344</v>
      </c>
      <c r="R64" s="67"/>
      <c r="S64" s="68"/>
      <c r="T64" s="1"/>
      <c r="U64" s="1"/>
      <c r="V64" s="1"/>
      <c r="W64" s="1"/>
    </row>
    <row r="65" spans="2:23" ht="45" customHeight="1" x14ac:dyDescent="0.25">
      <c r="B65" s="107"/>
      <c r="C65" s="320"/>
      <c r="D65" s="112"/>
      <c r="E65" s="529"/>
      <c r="F65" s="432" t="s">
        <v>345</v>
      </c>
      <c r="G65" s="58">
        <v>0.08</v>
      </c>
      <c r="H65" s="361">
        <v>44453</v>
      </c>
      <c r="I65" s="361">
        <v>44457</v>
      </c>
      <c r="J65" s="510" t="s">
        <v>326</v>
      </c>
      <c r="K65" s="193" t="s">
        <v>18</v>
      </c>
      <c r="L65" s="320"/>
      <c r="M65" s="195">
        <f t="shared" si="12"/>
        <v>0.08</v>
      </c>
      <c r="N65" s="395">
        <f>SUM(M65:M65)</f>
        <v>0.08</v>
      </c>
      <c r="O65" s="87">
        <f t="shared" ref="O65:O68" si="13">SUM(G65:G65)</f>
        <v>0.08</v>
      </c>
      <c r="P65" s="113"/>
      <c r="Q65" s="507" t="s">
        <v>346</v>
      </c>
      <c r="R65" s="488"/>
      <c r="S65" s="489"/>
      <c r="T65" s="1"/>
      <c r="U65" s="1"/>
      <c r="V65" s="1"/>
      <c r="W65" s="1"/>
    </row>
    <row r="66" spans="2:23" ht="87" customHeight="1" x14ac:dyDescent="0.25">
      <c r="B66" s="107"/>
      <c r="C66" s="320"/>
      <c r="D66" s="118"/>
      <c r="E66" s="530"/>
      <c r="F66" s="432" t="s">
        <v>347</v>
      </c>
      <c r="G66" s="58">
        <v>0.05</v>
      </c>
      <c r="H66" s="361">
        <v>44461</v>
      </c>
      <c r="I66" s="361">
        <v>44461</v>
      </c>
      <c r="J66" s="531" t="s">
        <v>331</v>
      </c>
      <c r="K66" s="193" t="s">
        <v>18</v>
      </c>
      <c r="L66" s="320"/>
      <c r="M66" s="195">
        <f t="shared" si="12"/>
        <v>0.05</v>
      </c>
      <c r="N66" s="395">
        <f>SUM(M66:M66)</f>
        <v>0.05</v>
      </c>
      <c r="O66" s="87">
        <f t="shared" si="13"/>
        <v>0.05</v>
      </c>
      <c r="P66" s="113"/>
      <c r="Q66" s="507" t="s">
        <v>348</v>
      </c>
      <c r="R66" s="488"/>
      <c r="S66" s="489"/>
      <c r="T66" s="1"/>
      <c r="U66" s="1"/>
      <c r="V66" s="1"/>
      <c r="W66" s="1"/>
    </row>
    <row r="67" spans="2:23" ht="12" customHeight="1" x14ac:dyDescent="0.25">
      <c r="B67" s="107"/>
      <c r="C67" s="320"/>
      <c r="D67" s="532"/>
      <c r="E67" s="533"/>
      <c r="F67" s="432"/>
      <c r="G67" s="58"/>
      <c r="H67" s="361"/>
      <c r="I67" s="361"/>
      <c r="J67" s="531"/>
      <c r="K67" s="193"/>
      <c r="L67" s="527"/>
      <c r="M67" s="195">
        <v>0.2</v>
      </c>
      <c r="N67" s="395"/>
      <c r="O67" s="87">
        <v>1</v>
      </c>
      <c r="P67" s="513"/>
      <c r="Q67" s="514"/>
      <c r="R67" s="488"/>
      <c r="S67" s="489"/>
      <c r="T67" s="1"/>
      <c r="U67" s="1"/>
      <c r="V67" s="1"/>
      <c r="W67" s="1"/>
    </row>
    <row r="68" spans="2:23" ht="51.75" customHeight="1" x14ac:dyDescent="0.25">
      <c r="B68" s="114"/>
      <c r="C68" s="229"/>
      <c r="D68" s="532" t="s">
        <v>349</v>
      </c>
      <c r="E68" s="533">
        <v>0.3</v>
      </c>
      <c r="F68" s="509" t="s">
        <v>350</v>
      </c>
      <c r="G68" s="58">
        <v>0.15</v>
      </c>
      <c r="H68" s="361">
        <v>44462</v>
      </c>
      <c r="I68" s="361">
        <v>44455</v>
      </c>
      <c r="J68" s="510" t="s">
        <v>326</v>
      </c>
      <c r="K68" s="85" t="s">
        <v>18</v>
      </c>
      <c r="L68" s="534" t="s">
        <v>343</v>
      </c>
      <c r="M68" s="58">
        <f t="shared" si="12"/>
        <v>0.15</v>
      </c>
      <c r="N68" s="87">
        <f>SUM(M68:M68)</f>
        <v>0.15</v>
      </c>
      <c r="O68" s="87">
        <f t="shared" si="13"/>
        <v>0.15</v>
      </c>
      <c r="P68" s="93">
        <f>M68/O68</f>
        <v>1</v>
      </c>
      <c r="Q68" s="514" t="s">
        <v>351</v>
      </c>
      <c r="R68" s="488"/>
      <c r="S68" s="489"/>
      <c r="T68" s="1"/>
      <c r="U68" s="1"/>
      <c r="V68" s="1"/>
      <c r="W68" s="1"/>
    </row>
    <row r="69" spans="2:23" customFormat="1" ht="17.25" customHeight="1" x14ac:dyDescent="0.25"/>
    <row r="70" spans="2:23" ht="48" customHeight="1" x14ac:dyDescent="0.25">
      <c r="B70" s="97" t="s">
        <v>352</v>
      </c>
      <c r="C70" s="314" t="s">
        <v>353</v>
      </c>
      <c r="D70" s="535" t="s">
        <v>354</v>
      </c>
      <c r="E70" s="528">
        <v>0.2</v>
      </c>
      <c r="F70" s="536" t="s">
        <v>355</v>
      </c>
      <c r="G70" s="537">
        <v>0.04</v>
      </c>
      <c r="H70" s="538">
        <v>44442</v>
      </c>
      <c r="I70" s="538">
        <v>44453</v>
      </c>
      <c r="J70" s="486" t="s">
        <v>356</v>
      </c>
      <c r="K70" s="539" t="s">
        <v>18</v>
      </c>
      <c r="L70" s="320" t="s">
        <v>357</v>
      </c>
      <c r="M70" s="540">
        <f t="shared" ref="M70:M73" si="14">IF(K70="SI", G70, IF(K70="Cumplimiento Negativo",G70,"0"))</f>
        <v>0.04</v>
      </c>
      <c r="N70" s="541">
        <f>SUM(M70:M70)</f>
        <v>0.04</v>
      </c>
      <c r="O70" s="541">
        <f>SUM(G70:G70)</f>
        <v>0.04</v>
      </c>
      <c r="P70" s="113">
        <f>(M71*O74/M74)+(M72*O74/M74)+(M73*O74/M74)+(M70*O74/M74)</f>
        <v>1</v>
      </c>
      <c r="Q70" s="507" t="s">
        <v>358</v>
      </c>
      <c r="R70" s="542"/>
      <c r="S70" s="543"/>
      <c r="T70" s="1"/>
      <c r="U70" s="1"/>
      <c r="V70" s="1"/>
      <c r="W70" s="1"/>
    </row>
    <row r="71" spans="2:23" ht="45" customHeight="1" x14ac:dyDescent="0.25">
      <c r="B71" s="107"/>
      <c r="C71" s="320"/>
      <c r="D71" s="544"/>
      <c r="E71" s="529"/>
      <c r="F71" s="536" t="s">
        <v>359</v>
      </c>
      <c r="G71" s="537">
        <v>0.04</v>
      </c>
      <c r="H71" s="538">
        <v>44442</v>
      </c>
      <c r="I71" s="538">
        <v>44453</v>
      </c>
      <c r="J71" s="482" t="s">
        <v>360</v>
      </c>
      <c r="K71" s="193" t="s">
        <v>18</v>
      </c>
      <c r="L71" s="320"/>
      <c r="M71" s="195">
        <f t="shared" si="14"/>
        <v>0.04</v>
      </c>
      <c r="N71" s="395">
        <f>SUM(M71:M71)</f>
        <v>0.04</v>
      </c>
      <c r="O71" s="541">
        <f t="shared" ref="O71:O73" si="15">SUM(G71:G71)</f>
        <v>0.04</v>
      </c>
      <c r="P71" s="113"/>
      <c r="Q71" s="507" t="s">
        <v>361</v>
      </c>
      <c r="R71" s="488"/>
      <c r="S71" s="489"/>
      <c r="T71" s="1"/>
      <c r="U71" s="1"/>
      <c r="V71" s="1"/>
      <c r="W71" s="1"/>
    </row>
    <row r="72" spans="2:23" ht="83.25" customHeight="1" x14ac:dyDescent="0.25">
      <c r="B72" s="107"/>
      <c r="C72" s="320"/>
      <c r="D72" s="544"/>
      <c r="E72" s="529"/>
      <c r="F72" s="536" t="s">
        <v>362</v>
      </c>
      <c r="G72" s="537">
        <v>7.0000000000000007E-2</v>
      </c>
      <c r="H72" s="538">
        <v>44456</v>
      </c>
      <c r="I72" s="538">
        <v>44467</v>
      </c>
      <c r="J72" s="482" t="s">
        <v>363</v>
      </c>
      <c r="K72" s="193" t="s">
        <v>18</v>
      </c>
      <c r="L72" s="320"/>
      <c r="M72" s="195">
        <f t="shared" si="14"/>
        <v>7.0000000000000007E-2</v>
      </c>
      <c r="N72" s="395">
        <f>SUM(M72:M72)</f>
        <v>7.0000000000000007E-2</v>
      </c>
      <c r="O72" s="541">
        <f t="shared" si="15"/>
        <v>7.0000000000000007E-2</v>
      </c>
      <c r="P72" s="113"/>
      <c r="Q72" s="507" t="s">
        <v>364</v>
      </c>
      <c r="R72" s="488"/>
      <c r="S72" s="489"/>
      <c r="T72" s="1"/>
      <c r="U72" s="1"/>
      <c r="V72" s="1"/>
      <c r="W72" s="1"/>
    </row>
    <row r="73" spans="2:23" ht="51.75" customHeight="1" x14ac:dyDescent="0.25">
      <c r="B73" s="114"/>
      <c r="C73" s="229"/>
      <c r="D73" s="545"/>
      <c r="E73" s="530"/>
      <c r="F73" s="536" t="s">
        <v>365</v>
      </c>
      <c r="G73" s="537">
        <v>0.05</v>
      </c>
      <c r="H73" s="538" t="s">
        <v>366</v>
      </c>
      <c r="I73" s="538">
        <v>44443</v>
      </c>
      <c r="J73" s="486" t="s">
        <v>367</v>
      </c>
      <c r="K73" s="193" t="s">
        <v>18</v>
      </c>
      <c r="L73" s="229"/>
      <c r="M73" s="195">
        <f t="shared" si="14"/>
        <v>0.05</v>
      </c>
      <c r="N73" s="395">
        <f>SUM(M73:M73)</f>
        <v>0.05</v>
      </c>
      <c r="O73" s="541">
        <f t="shared" si="15"/>
        <v>0.05</v>
      </c>
      <c r="P73" s="113"/>
      <c r="Q73" s="507" t="s">
        <v>368</v>
      </c>
      <c r="R73" s="488"/>
      <c r="S73" s="489"/>
      <c r="T73" s="1"/>
      <c r="U73" s="1"/>
      <c r="V73" s="1"/>
      <c r="W73" s="1"/>
    </row>
    <row r="74" spans="2:23" ht="51.75" hidden="1" customHeight="1" x14ac:dyDescent="0.25">
      <c r="B74" s="546"/>
      <c r="C74" s="546"/>
      <c r="D74" s="547"/>
      <c r="E74" s="533"/>
      <c r="F74" s="536"/>
      <c r="G74" s="537"/>
      <c r="H74" s="538"/>
      <c r="I74" s="538"/>
      <c r="J74" s="486"/>
      <c r="K74" s="193"/>
      <c r="L74" s="548"/>
      <c r="M74" s="195">
        <v>0.2</v>
      </c>
      <c r="N74" s="395"/>
      <c r="O74" s="541">
        <v>1</v>
      </c>
      <c r="P74" s="549"/>
      <c r="Q74" s="507"/>
      <c r="R74" s="488"/>
      <c r="S74" s="489"/>
      <c r="T74" s="1"/>
      <c r="U74" s="1"/>
      <c r="V74" s="1"/>
      <c r="W74" s="1"/>
    </row>
    <row r="75" spans="2:23" x14ac:dyDescent="0.25">
      <c r="B75" s="457"/>
      <c r="C75" s="457"/>
      <c r="D75" s="457"/>
      <c r="E75" s="457"/>
      <c r="F75" s="457"/>
      <c r="G75" s="457"/>
      <c r="H75" s="457"/>
      <c r="I75" s="457"/>
      <c r="J75" s="457"/>
      <c r="K75" s="457"/>
      <c r="L75" s="457"/>
      <c r="M75" s="457"/>
      <c r="N75" s="457"/>
      <c r="O75" s="457"/>
      <c r="P75" s="457"/>
      <c r="Q75" s="457"/>
      <c r="R75" s="457"/>
      <c r="S75" s="457"/>
      <c r="T75" s="550"/>
      <c r="U75" s="1"/>
      <c r="V75" s="1"/>
      <c r="W75" s="1"/>
    </row>
    <row r="76" spans="2:23" ht="107.25" customHeight="1" x14ac:dyDescent="0.25">
      <c r="B76" s="97" t="s">
        <v>369</v>
      </c>
      <c r="C76" s="86" t="s">
        <v>370</v>
      </c>
      <c r="D76" s="367" t="s">
        <v>371</v>
      </c>
      <c r="E76" s="56">
        <v>0.5</v>
      </c>
      <c r="F76" s="423" t="s">
        <v>372</v>
      </c>
      <c r="G76" s="102">
        <v>0.2</v>
      </c>
      <c r="H76" s="361" t="s">
        <v>373</v>
      </c>
      <c r="I76" s="361" t="s">
        <v>89</v>
      </c>
      <c r="J76" s="551" t="s">
        <v>374</v>
      </c>
      <c r="K76" s="539" t="s">
        <v>8</v>
      </c>
      <c r="L76" s="368"/>
      <c r="M76" s="540">
        <f t="shared" ref="M76:M80" si="16">IF(K76="SI", G76, IF(K76="Cumplimiento Negativo",G76,"0"))</f>
        <v>0.2</v>
      </c>
      <c r="N76" s="541">
        <f>SUM(M76:M79)</f>
        <v>0.85</v>
      </c>
      <c r="O76" s="541">
        <f>SUM(G76)</f>
        <v>0.2</v>
      </c>
      <c r="P76" s="105">
        <f>(M76*O78/M78)+(M77*O78/M78)</f>
        <v>1</v>
      </c>
      <c r="Q76" s="507" t="s">
        <v>375</v>
      </c>
      <c r="R76" s="67"/>
      <c r="S76" s="68"/>
      <c r="T76" s="1"/>
      <c r="U76" s="1"/>
      <c r="V76" s="1"/>
      <c r="W76" s="1"/>
    </row>
    <row r="77" spans="2:23" ht="61.5" customHeight="1" x14ac:dyDescent="0.25">
      <c r="B77" s="107"/>
      <c r="C77" s="398"/>
      <c r="D77" s="400"/>
      <c r="E77" s="269"/>
      <c r="F77" s="423" t="s">
        <v>376</v>
      </c>
      <c r="G77" s="102">
        <v>0.15</v>
      </c>
      <c r="H77" s="361" t="s">
        <v>373</v>
      </c>
      <c r="I77" s="361" t="s">
        <v>89</v>
      </c>
      <c r="J77" s="552" t="s">
        <v>377</v>
      </c>
      <c r="K77" s="85" t="s">
        <v>8</v>
      </c>
      <c r="L77" s="401"/>
      <c r="M77" s="58">
        <f t="shared" si="16"/>
        <v>0.15</v>
      </c>
      <c r="N77" s="87">
        <f>SUM(M77:M77)</f>
        <v>0.15</v>
      </c>
      <c r="O77" s="541">
        <f t="shared" ref="O77:O80" si="17">SUM(G77)</f>
        <v>0.15</v>
      </c>
      <c r="P77" s="119"/>
      <c r="Q77" s="507" t="s">
        <v>378</v>
      </c>
      <c r="R77" s="67"/>
      <c r="S77" s="68"/>
      <c r="T77" s="1"/>
      <c r="U77" s="1"/>
      <c r="V77" s="1"/>
      <c r="W77" s="1"/>
    </row>
    <row r="78" spans="2:23" ht="61.5" hidden="1" customHeight="1" x14ac:dyDescent="0.25">
      <c r="B78" s="107"/>
      <c r="C78" s="398"/>
      <c r="D78" s="553"/>
      <c r="E78" s="554"/>
      <c r="F78" s="423"/>
      <c r="G78" s="102"/>
      <c r="H78" s="361"/>
      <c r="I78" s="361"/>
      <c r="J78" s="393"/>
      <c r="K78" s="85"/>
      <c r="L78" s="401"/>
      <c r="M78" s="58">
        <v>0.35</v>
      </c>
      <c r="N78" s="87"/>
      <c r="O78" s="541">
        <v>1</v>
      </c>
      <c r="P78" s="521"/>
      <c r="Q78" s="507"/>
      <c r="R78" s="488"/>
      <c r="S78" s="489"/>
      <c r="T78" s="1"/>
      <c r="U78" s="1"/>
      <c r="V78" s="1"/>
      <c r="W78" s="1"/>
    </row>
    <row r="79" spans="2:23" ht="156" customHeight="1" x14ac:dyDescent="0.25">
      <c r="B79" s="107"/>
      <c r="C79" s="398"/>
      <c r="D79" s="555" t="s">
        <v>379</v>
      </c>
      <c r="E79" s="110">
        <v>0.3</v>
      </c>
      <c r="F79" s="423" t="s">
        <v>380</v>
      </c>
      <c r="G79" s="102">
        <v>0.15</v>
      </c>
      <c r="H79" s="361" t="s">
        <v>373</v>
      </c>
      <c r="I79" s="361" t="s">
        <v>381</v>
      </c>
      <c r="J79" s="556" t="s">
        <v>382</v>
      </c>
      <c r="K79" s="85" t="s">
        <v>8</v>
      </c>
      <c r="L79" s="374"/>
      <c r="M79" s="58">
        <f t="shared" si="16"/>
        <v>0.15</v>
      </c>
      <c r="N79" s="87">
        <f>SUM(M79:M79)</f>
        <v>0.15</v>
      </c>
      <c r="O79" s="541">
        <f t="shared" si="17"/>
        <v>0.15</v>
      </c>
      <c r="P79" s="113">
        <f>(M79*O81/M81)+(M80*O81/M81)</f>
        <v>1</v>
      </c>
      <c r="Q79" s="507" t="s">
        <v>383</v>
      </c>
      <c r="R79" s="488"/>
      <c r="S79" s="489"/>
      <c r="T79" s="1"/>
      <c r="U79" s="1"/>
      <c r="V79" s="1"/>
      <c r="W79" s="1"/>
    </row>
    <row r="80" spans="2:23" ht="87.75" customHeight="1" x14ac:dyDescent="0.25">
      <c r="B80" s="107"/>
      <c r="C80" s="92"/>
      <c r="D80" s="557"/>
      <c r="E80" s="117"/>
      <c r="F80" s="423" t="s">
        <v>384</v>
      </c>
      <c r="G80" s="102">
        <v>0.15</v>
      </c>
      <c r="H80" s="361" t="s">
        <v>373</v>
      </c>
      <c r="I80" s="361" t="s">
        <v>381</v>
      </c>
      <c r="J80" s="111" t="s">
        <v>385</v>
      </c>
      <c r="K80" s="85" t="s">
        <v>8</v>
      </c>
      <c r="L80" s="394"/>
      <c r="M80" s="58">
        <f t="shared" si="16"/>
        <v>0.15</v>
      </c>
      <c r="N80" s="87">
        <f>SUM(M80:M80)</f>
        <v>0.15</v>
      </c>
      <c r="O80" s="541">
        <f t="shared" si="17"/>
        <v>0.15</v>
      </c>
      <c r="P80" s="119"/>
      <c r="Q80" s="507" t="s">
        <v>386</v>
      </c>
      <c r="R80" s="67"/>
      <c r="S80" s="68"/>
      <c r="T80" s="1"/>
      <c r="U80" s="1"/>
      <c r="V80" s="1"/>
      <c r="W80" s="1"/>
    </row>
    <row r="81" spans="1:42" ht="87.75" hidden="1" customHeight="1" x14ac:dyDescent="0.25">
      <c r="B81" s="558"/>
      <c r="C81" s="559"/>
      <c r="D81" s="548"/>
      <c r="E81" s="560"/>
      <c r="F81" s="423"/>
      <c r="G81" s="102"/>
      <c r="H81" s="361"/>
      <c r="I81" s="361"/>
      <c r="J81" s="111"/>
      <c r="K81" s="85"/>
      <c r="L81" s="394"/>
      <c r="M81" s="58">
        <v>0.3</v>
      </c>
      <c r="N81" s="87"/>
      <c r="O81" s="541">
        <v>1</v>
      </c>
      <c r="P81" s="549"/>
      <c r="Q81" s="507"/>
      <c r="R81" s="67"/>
      <c r="S81" s="68"/>
      <c r="T81" s="1"/>
      <c r="U81" s="1"/>
      <c r="V81" s="1"/>
      <c r="W81" s="1"/>
    </row>
    <row r="82" spans="1:42" x14ac:dyDescent="0.25">
      <c r="B82" s="457"/>
      <c r="C82" s="457"/>
      <c r="D82" s="457"/>
      <c r="E82" s="457"/>
      <c r="F82" s="457"/>
      <c r="G82" s="457"/>
      <c r="H82" s="457"/>
      <c r="I82" s="457"/>
      <c r="J82" s="457"/>
      <c r="K82" s="457"/>
      <c r="L82" s="457"/>
      <c r="M82" s="457"/>
      <c r="N82" s="457"/>
      <c r="O82" s="457"/>
      <c r="P82" s="457"/>
      <c r="Q82" s="457"/>
      <c r="R82" s="457"/>
      <c r="S82" s="457"/>
      <c r="T82" s="1"/>
      <c r="U82" s="1"/>
      <c r="V82" s="1"/>
      <c r="W82" s="1"/>
    </row>
    <row r="83" spans="1:42" ht="103.5" customHeight="1" x14ac:dyDescent="0.25">
      <c r="B83" s="97" t="s">
        <v>387</v>
      </c>
      <c r="C83" s="86" t="s">
        <v>388</v>
      </c>
      <c r="D83" s="555" t="s">
        <v>389</v>
      </c>
      <c r="E83" s="101">
        <v>0.6</v>
      </c>
      <c r="F83" s="423" t="s">
        <v>390</v>
      </c>
      <c r="G83" s="102">
        <v>0.3</v>
      </c>
      <c r="H83" s="361" t="s">
        <v>391</v>
      </c>
      <c r="I83" s="361" t="s">
        <v>89</v>
      </c>
      <c r="J83" s="111" t="s">
        <v>392</v>
      </c>
      <c r="K83" s="85" t="s">
        <v>8</v>
      </c>
      <c r="L83" s="424"/>
      <c r="M83" s="58">
        <f t="shared" ref="M83:M87" si="18">IF(K83="SI", G83, IF(K83="Cumplimiento Negativo",G83,"0"))</f>
        <v>0.3</v>
      </c>
      <c r="N83" s="87">
        <f>SUM(M83:M84)</f>
        <v>0.6</v>
      </c>
      <c r="O83" s="87">
        <f>SUM(G83)</f>
        <v>0.3</v>
      </c>
      <c r="P83" s="105">
        <f>(M83*O85/M85)+(M84*O85/M85)</f>
        <v>1</v>
      </c>
      <c r="Q83" s="507" t="s">
        <v>393</v>
      </c>
      <c r="R83" s="67"/>
      <c r="S83" s="68"/>
      <c r="T83" s="1"/>
      <c r="U83" s="1"/>
      <c r="V83" s="1"/>
      <c r="W83" s="1"/>
    </row>
    <row r="84" spans="1:42" ht="179.25" customHeight="1" x14ac:dyDescent="0.25">
      <c r="B84" s="107"/>
      <c r="C84" s="398"/>
      <c r="D84" s="557"/>
      <c r="E84" s="117"/>
      <c r="F84" s="423" t="s">
        <v>394</v>
      </c>
      <c r="G84" s="102">
        <v>0.3</v>
      </c>
      <c r="H84" s="361" t="s">
        <v>391</v>
      </c>
      <c r="I84" s="361" t="s">
        <v>89</v>
      </c>
      <c r="J84" s="482" t="s">
        <v>395</v>
      </c>
      <c r="K84" s="85" t="s">
        <v>8</v>
      </c>
      <c r="L84" s="424"/>
      <c r="M84" s="58">
        <f t="shared" si="18"/>
        <v>0.3</v>
      </c>
      <c r="N84" s="87">
        <f>SUM(M84:M84)</f>
        <v>0.3</v>
      </c>
      <c r="O84" s="87">
        <f>SUM(G84:G84)</f>
        <v>0.3</v>
      </c>
      <c r="P84" s="119"/>
      <c r="Q84" s="507" t="s">
        <v>396</v>
      </c>
      <c r="R84" s="67"/>
      <c r="S84" s="68"/>
      <c r="T84" s="1"/>
      <c r="U84" s="1"/>
      <c r="V84" s="1"/>
      <c r="W84" s="1"/>
    </row>
    <row r="85" spans="1:42" ht="179.25" hidden="1" customHeight="1" x14ac:dyDescent="0.25">
      <c r="B85" s="107"/>
      <c r="C85" s="398"/>
      <c r="D85" s="561"/>
      <c r="E85" s="428"/>
      <c r="F85" s="423"/>
      <c r="G85" s="102"/>
      <c r="H85" s="361"/>
      <c r="I85" s="361"/>
      <c r="J85" s="482"/>
      <c r="K85" s="85"/>
      <c r="L85" s="424"/>
      <c r="M85" s="58">
        <v>0.6</v>
      </c>
      <c r="N85" s="87"/>
      <c r="O85" s="87">
        <v>1</v>
      </c>
      <c r="P85" s="549"/>
      <c r="Q85" s="507"/>
      <c r="R85" s="67"/>
      <c r="S85" s="68"/>
      <c r="T85" s="1"/>
      <c r="U85" s="1"/>
      <c r="V85" s="1"/>
      <c r="W85" s="1"/>
    </row>
    <row r="86" spans="1:42" ht="155.25" customHeight="1" x14ac:dyDescent="0.25">
      <c r="B86" s="107"/>
      <c r="C86" s="398"/>
      <c r="D86" s="314" t="s">
        <v>397</v>
      </c>
      <c r="E86" s="101">
        <v>0.2</v>
      </c>
      <c r="F86" s="423" t="s">
        <v>398</v>
      </c>
      <c r="G86" s="102">
        <v>0.1</v>
      </c>
      <c r="H86" s="361" t="s">
        <v>391</v>
      </c>
      <c r="I86" s="361" t="s">
        <v>89</v>
      </c>
      <c r="J86" s="482" t="s">
        <v>399</v>
      </c>
      <c r="K86" s="85" t="s">
        <v>18</v>
      </c>
      <c r="L86" s="424"/>
      <c r="M86" s="58">
        <f t="shared" si="18"/>
        <v>0.1</v>
      </c>
      <c r="N86" s="87">
        <f>SUM(M86:M86)</f>
        <v>0.1</v>
      </c>
      <c r="O86" s="87">
        <f>SUM(G86:G86)</f>
        <v>0.1</v>
      </c>
      <c r="P86" s="105">
        <f>(M86*O88/M88)+(M87*O88/M88)</f>
        <v>1</v>
      </c>
      <c r="Q86" s="507" t="s">
        <v>400</v>
      </c>
      <c r="R86" s="67"/>
      <c r="S86" s="68"/>
      <c r="T86" s="1"/>
      <c r="U86" s="1"/>
      <c r="V86" s="1"/>
      <c r="W86" s="1"/>
    </row>
    <row r="87" spans="1:42" ht="207.75" customHeight="1" x14ac:dyDescent="0.25">
      <c r="B87" s="114"/>
      <c r="C87" s="92"/>
      <c r="D87" s="229"/>
      <c r="E87" s="117"/>
      <c r="F87" s="423" t="s">
        <v>401</v>
      </c>
      <c r="G87" s="102">
        <v>0.1</v>
      </c>
      <c r="H87" s="361" t="s">
        <v>391</v>
      </c>
      <c r="I87" s="361" t="s">
        <v>89</v>
      </c>
      <c r="J87" s="111" t="s">
        <v>402</v>
      </c>
      <c r="K87" s="85" t="s">
        <v>18</v>
      </c>
      <c r="L87" s="424"/>
      <c r="M87" s="58">
        <f t="shared" si="18"/>
        <v>0.1</v>
      </c>
      <c r="N87" s="87">
        <f>SUM(M87:M87)</f>
        <v>0.1</v>
      </c>
      <c r="O87" s="87">
        <f>SUM(G87:G87)</f>
        <v>0.1</v>
      </c>
      <c r="P87" s="113"/>
      <c r="Q87" s="507" t="s">
        <v>403</v>
      </c>
      <c r="R87" s="67"/>
      <c r="S87" s="68"/>
      <c r="T87" s="1"/>
      <c r="U87" s="1"/>
      <c r="V87" s="1"/>
      <c r="W87" s="1"/>
    </row>
    <row r="88" spans="1:42" ht="207.75" hidden="1" customHeight="1" x14ac:dyDescent="0.25">
      <c r="B88" s="546"/>
      <c r="C88" s="559"/>
      <c r="D88" s="534"/>
      <c r="E88" s="560"/>
      <c r="F88" s="423"/>
      <c r="G88" s="102"/>
      <c r="H88" s="361"/>
      <c r="I88" s="361"/>
      <c r="J88" s="111"/>
      <c r="K88" s="85"/>
      <c r="L88" s="424"/>
      <c r="M88" s="385">
        <v>0.2</v>
      </c>
      <c r="N88" s="386"/>
      <c r="O88" s="386">
        <v>1</v>
      </c>
      <c r="P88" s="562"/>
      <c r="Q88" s="507"/>
      <c r="R88" s="358"/>
      <c r="T88" s="1"/>
      <c r="U88" s="1"/>
      <c r="V88" s="1"/>
      <c r="W88" s="1"/>
    </row>
    <row r="89" spans="1:42" ht="17.25" customHeight="1" x14ac:dyDescent="0.25">
      <c r="B89" s="563"/>
      <c r="C89" s="564"/>
      <c r="D89" s="565"/>
      <c r="E89" s="566"/>
      <c r="F89" s="423"/>
      <c r="G89" s="102"/>
      <c r="H89" s="361"/>
      <c r="I89" s="361"/>
      <c r="J89" s="393"/>
      <c r="K89" s="85"/>
      <c r="L89" s="424"/>
      <c r="P89" s="567"/>
      <c r="Q89" s="507"/>
      <c r="R89" s="358"/>
    </row>
    <row r="90" spans="1:42" ht="22.5" x14ac:dyDescent="0.25">
      <c r="B90" s="123" t="s">
        <v>69</v>
      </c>
      <c r="C90" s="123"/>
      <c r="D90" s="123"/>
      <c r="E90" s="123"/>
      <c r="F90" s="123"/>
      <c r="G90" s="123"/>
      <c r="H90" s="123"/>
      <c r="I90" s="123"/>
      <c r="J90" s="123"/>
      <c r="K90" s="123"/>
      <c r="L90" s="123"/>
      <c r="M90" s="35"/>
      <c r="N90" s="35"/>
      <c r="O90" s="35"/>
      <c r="P90" s="35"/>
      <c r="Q90" s="507"/>
      <c r="R90" s="35"/>
      <c r="S90" s="35"/>
      <c r="T90" s="1"/>
      <c r="U90" s="1"/>
      <c r="V90" s="1"/>
      <c r="W90" s="1"/>
    </row>
    <row r="91" spans="1:42" ht="15.75" x14ac:dyDescent="0.25">
      <c r="A91" s="1"/>
      <c r="B91" s="568" t="s">
        <v>70</v>
      </c>
      <c r="C91" s="568"/>
      <c r="D91" s="568"/>
      <c r="E91" s="568"/>
      <c r="F91" s="568" t="s">
        <v>71</v>
      </c>
      <c r="G91" s="568"/>
      <c r="H91" s="568"/>
      <c r="I91" s="568" t="s">
        <v>72</v>
      </c>
      <c r="J91" s="568"/>
      <c r="K91" s="569" t="s">
        <v>73</v>
      </c>
      <c r="L91" s="569" t="s">
        <v>74</v>
      </c>
      <c r="M91" s="35"/>
      <c r="N91" s="35"/>
      <c r="O91" s="35"/>
      <c r="P91" s="35"/>
      <c r="Q91" s="35"/>
      <c r="R91" s="35"/>
      <c r="S91" s="35"/>
      <c r="T91" s="1"/>
      <c r="U91" s="1"/>
      <c r="V91" s="1"/>
      <c r="W91" s="1"/>
      <c r="X91" s="1"/>
      <c r="Y91" s="1"/>
      <c r="Z91" s="1"/>
      <c r="AA91" s="1"/>
      <c r="AB91" s="1"/>
      <c r="AC91" s="1"/>
      <c r="AD91" s="1"/>
      <c r="AE91" s="1"/>
      <c r="AF91" s="1"/>
      <c r="AG91" s="1"/>
      <c r="AH91" s="1"/>
      <c r="AI91" s="1"/>
      <c r="AJ91" s="1"/>
      <c r="AK91" s="1"/>
      <c r="AL91" s="1"/>
      <c r="AM91" s="1"/>
      <c r="AN91" s="1"/>
      <c r="AO91" s="1"/>
      <c r="AP91" s="1"/>
    </row>
    <row r="92" spans="1:42" ht="19.5" customHeight="1" x14ac:dyDescent="0.25">
      <c r="A92" s="1"/>
      <c r="B92" s="126"/>
      <c r="C92" s="126"/>
      <c r="D92" s="126"/>
      <c r="E92" s="126"/>
      <c r="F92" s="126"/>
      <c r="G92" s="126"/>
      <c r="H92" s="126"/>
      <c r="I92" s="126"/>
      <c r="J92" s="126"/>
      <c r="K92" s="128"/>
      <c r="L92" s="128"/>
      <c r="M92" s="35"/>
      <c r="N92" s="35"/>
      <c r="O92" s="35"/>
      <c r="P92" s="35"/>
      <c r="Q92" s="35"/>
      <c r="R92" s="129"/>
      <c r="S92" s="129"/>
      <c r="T92" s="1"/>
      <c r="U92" s="1"/>
      <c r="V92" s="1"/>
      <c r="W92" s="1"/>
      <c r="X92" s="1"/>
      <c r="Y92" s="1"/>
      <c r="Z92" s="1"/>
      <c r="AA92" s="1"/>
      <c r="AB92" s="1"/>
      <c r="AC92" s="1"/>
      <c r="AD92" s="1"/>
      <c r="AE92" s="1"/>
      <c r="AF92" s="1"/>
      <c r="AG92" s="1"/>
      <c r="AH92" s="1"/>
      <c r="AI92" s="1"/>
      <c r="AJ92" s="1"/>
      <c r="AK92" s="1"/>
      <c r="AL92" s="1"/>
      <c r="AM92" s="1"/>
      <c r="AN92" s="1"/>
      <c r="AO92" s="1"/>
      <c r="AP92" s="1"/>
    </row>
    <row r="93" spans="1:42" ht="15" customHeight="1" x14ac:dyDescent="0.25">
      <c r="A93" s="1"/>
      <c r="B93" s="126"/>
      <c r="C93" s="126"/>
      <c r="D93" s="126"/>
      <c r="E93" s="126"/>
      <c r="F93" s="126"/>
      <c r="G93" s="126"/>
      <c r="H93" s="126"/>
      <c r="I93" s="126"/>
      <c r="J93" s="126"/>
      <c r="K93" s="128"/>
      <c r="L93" s="128"/>
      <c r="M93" s="35"/>
      <c r="N93" s="35"/>
      <c r="O93" s="35"/>
      <c r="P93" s="35"/>
      <c r="Q93" s="35"/>
      <c r="R93" s="129"/>
      <c r="S93" s="129"/>
      <c r="T93" s="1"/>
      <c r="U93" s="1"/>
      <c r="V93" s="1"/>
      <c r="W93" s="1"/>
      <c r="X93" s="1"/>
      <c r="Y93" s="1"/>
      <c r="Z93" s="1"/>
      <c r="AA93" s="1"/>
      <c r="AB93" s="1"/>
      <c r="AC93" s="1"/>
      <c r="AD93" s="1"/>
      <c r="AE93" s="1"/>
      <c r="AF93" s="1"/>
      <c r="AG93" s="1"/>
      <c r="AH93" s="1"/>
      <c r="AI93" s="1"/>
      <c r="AJ93" s="1"/>
      <c r="AK93" s="1"/>
      <c r="AL93" s="1"/>
      <c r="AM93" s="1"/>
      <c r="AN93" s="1"/>
      <c r="AO93" s="1"/>
      <c r="AP93" s="1"/>
    </row>
    <row r="94" spans="1:42" ht="15" customHeight="1" x14ac:dyDescent="0.25">
      <c r="A94" s="1"/>
      <c r="B94" s="126"/>
      <c r="C94" s="126"/>
      <c r="D94" s="126"/>
      <c r="E94" s="126"/>
      <c r="F94" s="126"/>
      <c r="G94" s="126"/>
      <c r="H94" s="126"/>
      <c r="I94" s="126"/>
      <c r="J94" s="126"/>
      <c r="K94" s="128"/>
      <c r="L94" s="128"/>
      <c r="M94" s="35"/>
      <c r="N94" s="35"/>
      <c r="O94" s="35"/>
      <c r="P94" s="35"/>
      <c r="Q94" s="35"/>
      <c r="R94" s="129"/>
      <c r="S94" s="129"/>
      <c r="T94" s="1"/>
      <c r="U94" s="1"/>
      <c r="V94" s="1"/>
      <c r="W94" s="1"/>
      <c r="X94" s="1"/>
      <c r="Y94" s="1"/>
      <c r="Z94" s="1"/>
      <c r="AA94" s="1"/>
      <c r="AB94" s="1"/>
      <c r="AC94" s="1"/>
      <c r="AD94" s="1"/>
      <c r="AE94" s="1"/>
      <c r="AF94" s="1"/>
      <c r="AG94" s="1"/>
      <c r="AH94" s="1"/>
      <c r="AI94" s="1"/>
      <c r="AJ94" s="1"/>
      <c r="AK94" s="1"/>
      <c r="AL94" s="1"/>
      <c r="AM94" s="1"/>
      <c r="AN94" s="1"/>
      <c r="AO94" s="1"/>
      <c r="AP94" s="1"/>
    </row>
    <row r="95" spans="1:42" ht="15" customHeight="1" x14ac:dyDescent="0.25">
      <c r="A95" s="1"/>
      <c r="B95" s="126"/>
      <c r="C95" s="126"/>
      <c r="D95" s="126"/>
      <c r="E95" s="126"/>
      <c r="F95" s="126"/>
      <c r="G95" s="126"/>
      <c r="H95" s="126"/>
      <c r="I95" s="126"/>
      <c r="J95" s="126"/>
      <c r="K95" s="128"/>
      <c r="L95" s="128"/>
      <c r="M95" s="35"/>
      <c r="N95" s="35"/>
      <c r="O95" s="35"/>
      <c r="P95" s="35"/>
      <c r="Q95" s="35"/>
      <c r="R95" s="129"/>
      <c r="S95" s="129"/>
      <c r="T95" s="1"/>
      <c r="U95" s="1"/>
      <c r="V95" s="1"/>
      <c r="W95" s="1"/>
      <c r="X95" s="1"/>
      <c r="Y95" s="1"/>
      <c r="Z95" s="1"/>
      <c r="AA95" s="1"/>
      <c r="AB95" s="1"/>
      <c r="AC95" s="1"/>
      <c r="AD95" s="1"/>
      <c r="AE95" s="1"/>
      <c r="AF95" s="1"/>
      <c r="AG95" s="1"/>
      <c r="AH95" s="1"/>
      <c r="AI95" s="1"/>
      <c r="AJ95" s="1"/>
      <c r="AK95" s="1"/>
      <c r="AL95" s="1"/>
      <c r="AM95" s="1"/>
      <c r="AN95" s="1"/>
      <c r="AO95" s="1"/>
      <c r="AP95" s="1"/>
    </row>
    <row r="96" spans="1:42" ht="15" customHeight="1" x14ac:dyDescent="0.25">
      <c r="A96" s="1"/>
      <c r="B96" s="126"/>
      <c r="C96" s="126"/>
      <c r="D96" s="126"/>
      <c r="E96" s="126"/>
      <c r="F96" s="126"/>
      <c r="G96" s="126"/>
      <c r="H96" s="126"/>
      <c r="I96" s="126"/>
      <c r="J96" s="126"/>
      <c r="K96" s="128"/>
      <c r="L96" s="128"/>
      <c r="M96" s="35"/>
      <c r="N96" s="35"/>
      <c r="O96" s="35"/>
      <c r="P96" s="35"/>
      <c r="Q96" s="35"/>
      <c r="R96" s="129"/>
      <c r="S96" s="129"/>
      <c r="T96" s="1"/>
      <c r="U96" s="1"/>
      <c r="V96" s="1"/>
      <c r="W96" s="1"/>
      <c r="X96" s="1"/>
      <c r="Y96" s="1"/>
      <c r="Z96" s="1"/>
      <c r="AA96" s="1"/>
      <c r="AB96" s="1"/>
      <c r="AC96" s="1"/>
      <c r="AD96" s="1"/>
      <c r="AE96" s="1"/>
      <c r="AF96" s="1"/>
      <c r="AG96" s="1"/>
      <c r="AH96" s="1"/>
      <c r="AI96" s="1"/>
      <c r="AJ96" s="1"/>
      <c r="AK96" s="1"/>
      <c r="AL96" s="1"/>
      <c r="AM96" s="1"/>
      <c r="AN96" s="1"/>
      <c r="AO96" s="1"/>
      <c r="AP96" s="1"/>
    </row>
    <row r="97" spans="1:42" ht="15" customHeight="1" x14ac:dyDescent="0.25">
      <c r="A97" s="1"/>
      <c r="B97" s="126"/>
      <c r="C97" s="126"/>
      <c r="D97" s="126"/>
      <c r="E97" s="126"/>
      <c r="F97" s="126"/>
      <c r="G97" s="126"/>
      <c r="H97" s="126"/>
      <c r="I97" s="126"/>
      <c r="J97" s="126"/>
      <c r="K97" s="128"/>
      <c r="L97" s="128"/>
      <c r="M97" s="35"/>
      <c r="N97" s="35"/>
      <c r="O97" s="35"/>
      <c r="P97" s="35"/>
      <c r="Q97" s="35"/>
      <c r="R97" s="129"/>
      <c r="S97" s="129"/>
      <c r="T97" s="1"/>
      <c r="U97" s="1"/>
      <c r="V97" s="1"/>
      <c r="W97" s="1"/>
      <c r="X97" s="1"/>
      <c r="Y97" s="1"/>
      <c r="Z97" s="1"/>
      <c r="AA97" s="1"/>
      <c r="AB97" s="1"/>
      <c r="AC97" s="1"/>
      <c r="AD97" s="1"/>
      <c r="AE97" s="1"/>
      <c r="AF97" s="1"/>
      <c r="AG97" s="1"/>
      <c r="AH97" s="1"/>
      <c r="AI97" s="1"/>
      <c r="AJ97" s="1"/>
      <c r="AK97" s="1"/>
      <c r="AL97" s="1"/>
      <c r="AM97" s="1"/>
      <c r="AN97" s="1"/>
      <c r="AO97" s="1"/>
      <c r="AP97" s="1"/>
    </row>
    <row r="98" spans="1:42" ht="15" customHeight="1" x14ac:dyDescent="0.25">
      <c r="A98" s="1"/>
      <c r="B98" s="126"/>
      <c r="C98" s="126"/>
      <c r="D98" s="126"/>
      <c r="E98" s="126"/>
      <c r="F98" s="126"/>
      <c r="G98" s="126"/>
      <c r="H98" s="126"/>
      <c r="I98" s="126"/>
      <c r="J98" s="126"/>
      <c r="K98" s="128"/>
      <c r="L98" s="128"/>
      <c r="M98" s="35"/>
      <c r="N98" s="35"/>
      <c r="O98" s="35"/>
      <c r="P98" s="35"/>
      <c r="Q98" s="35"/>
      <c r="R98" s="129"/>
      <c r="S98" s="129"/>
      <c r="T98" s="1"/>
      <c r="U98" s="1"/>
      <c r="V98" s="1"/>
      <c r="W98" s="1"/>
      <c r="X98" s="1"/>
      <c r="Y98" s="1"/>
      <c r="Z98" s="1"/>
      <c r="AA98" s="1"/>
      <c r="AB98" s="1"/>
      <c r="AC98" s="1"/>
      <c r="AD98" s="1"/>
      <c r="AE98" s="1"/>
      <c r="AF98" s="1"/>
      <c r="AG98" s="1"/>
      <c r="AH98" s="1"/>
      <c r="AI98" s="1"/>
      <c r="AJ98" s="1"/>
      <c r="AK98" s="1"/>
      <c r="AL98" s="1"/>
      <c r="AM98" s="1"/>
      <c r="AN98" s="1"/>
      <c r="AO98" s="1"/>
      <c r="AP98" s="1"/>
    </row>
    <row r="99" spans="1:42" ht="15" customHeight="1" x14ac:dyDescent="0.25">
      <c r="A99" s="1"/>
      <c r="B99" s="126"/>
      <c r="C99" s="126"/>
      <c r="D99" s="126"/>
      <c r="E99" s="126"/>
      <c r="F99" s="126"/>
      <c r="G99" s="126"/>
      <c r="H99" s="126"/>
      <c r="I99" s="126"/>
      <c r="J99" s="126"/>
      <c r="K99" s="128"/>
      <c r="L99" s="128"/>
      <c r="M99" s="35"/>
      <c r="N99" s="35"/>
      <c r="O99" s="35"/>
      <c r="P99" s="35"/>
      <c r="Q99" s="35"/>
      <c r="R99" s="129"/>
      <c r="S99" s="129"/>
      <c r="T99" s="1"/>
      <c r="U99" s="1"/>
      <c r="V99" s="1"/>
      <c r="W99" s="1"/>
      <c r="X99" s="1"/>
      <c r="Y99" s="1"/>
      <c r="Z99" s="1"/>
      <c r="AA99" s="1"/>
      <c r="AB99" s="1"/>
      <c r="AC99" s="1"/>
      <c r="AD99" s="1"/>
      <c r="AE99" s="1"/>
      <c r="AF99" s="1"/>
      <c r="AG99" s="1"/>
      <c r="AH99" s="1"/>
      <c r="AI99" s="1"/>
      <c r="AJ99" s="1"/>
      <c r="AK99" s="1"/>
      <c r="AL99" s="1"/>
      <c r="AM99" s="1"/>
      <c r="AN99" s="1"/>
      <c r="AO99" s="1"/>
      <c r="AP99" s="1"/>
    </row>
    <row r="100" spans="1:42" ht="15" customHeight="1" x14ac:dyDescent="0.25">
      <c r="A100" s="1"/>
      <c r="B100" s="126"/>
      <c r="C100" s="126"/>
      <c r="D100" s="126"/>
      <c r="E100" s="126"/>
      <c r="F100" s="126"/>
      <c r="G100" s="126"/>
      <c r="H100" s="126"/>
      <c r="I100" s="126"/>
      <c r="J100" s="126"/>
      <c r="K100" s="128"/>
      <c r="L100" s="128"/>
      <c r="M100" s="35"/>
      <c r="N100" s="35"/>
      <c r="O100" s="35"/>
      <c r="P100" s="35"/>
      <c r="Q100" s="35"/>
      <c r="R100" s="129"/>
      <c r="S100" s="129"/>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 customHeight="1" x14ac:dyDescent="0.25">
      <c r="A101" s="1"/>
      <c r="B101" s="126"/>
      <c r="C101" s="126"/>
      <c r="D101" s="126"/>
      <c r="E101" s="126"/>
      <c r="F101" s="126"/>
      <c r="G101" s="126"/>
      <c r="H101" s="126"/>
      <c r="I101" s="126"/>
      <c r="J101" s="126"/>
      <c r="K101" s="128"/>
      <c r="L101" s="128"/>
      <c r="M101" s="35"/>
      <c r="N101" s="35"/>
      <c r="O101" s="35"/>
      <c r="P101" s="35"/>
      <c r="Q101" s="35"/>
      <c r="R101" s="129"/>
      <c r="S101" s="129"/>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 customHeight="1" x14ac:dyDescent="0.25">
      <c r="A102" s="1"/>
      <c r="B102" s="126"/>
      <c r="C102" s="126"/>
      <c r="D102" s="126"/>
      <c r="E102" s="126"/>
      <c r="F102" s="126"/>
      <c r="G102" s="126"/>
      <c r="H102" s="126"/>
      <c r="I102" s="126"/>
      <c r="J102" s="126"/>
      <c r="K102" s="128"/>
      <c r="L102" s="128"/>
      <c r="M102" s="35"/>
      <c r="N102" s="35"/>
      <c r="O102" s="35"/>
      <c r="P102" s="35"/>
      <c r="Q102" s="35"/>
      <c r="R102" s="129"/>
      <c r="S102" s="129"/>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 customHeight="1" x14ac:dyDescent="0.25">
      <c r="A103" s="1"/>
      <c r="B103" s="126"/>
      <c r="C103" s="126"/>
      <c r="D103" s="126"/>
      <c r="E103" s="126"/>
      <c r="F103" s="126"/>
      <c r="G103" s="126"/>
      <c r="H103" s="126"/>
      <c r="I103" s="126"/>
      <c r="J103" s="126"/>
      <c r="K103" s="128"/>
      <c r="L103" s="128"/>
      <c r="M103" s="35"/>
      <c r="N103" s="35"/>
      <c r="O103" s="35"/>
      <c r="P103" s="35"/>
      <c r="Q103" s="35"/>
      <c r="R103" s="129"/>
      <c r="S103" s="129"/>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 customHeight="1" x14ac:dyDescent="0.25">
      <c r="A104" s="1"/>
      <c r="B104" s="126"/>
      <c r="C104" s="126"/>
      <c r="D104" s="126"/>
      <c r="E104" s="126"/>
      <c r="F104" s="126"/>
      <c r="G104" s="126"/>
      <c r="H104" s="126"/>
      <c r="I104" s="126"/>
      <c r="J104" s="126"/>
      <c r="K104" s="128"/>
      <c r="L104" s="128"/>
      <c r="M104" s="35"/>
      <c r="N104" s="35"/>
      <c r="O104" s="35"/>
      <c r="P104" s="35"/>
      <c r="Q104" s="35"/>
      <c r="R104" s="129"/>
      <c r="S104" s="129"/>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 customHeight="1" x14ac:dyDescent="0.25">
      <c r="A105" s="1"/>
      <c r="B105" s="126"/>
      <c r="C105" s="126"/>
      <c r="D105" s="126"/>
      <c r="E105" s="126"/>
      <c r="F105" s="126"/>
      <c r="G105" s="126"/>
      <c r="H105" s="126"/>
      <c r="I105" s="126"/>
      <c r="J105" s="126"/>
      <c r="K105" s="128"/>
      <c r="L105" s="128"/>
      <c r="M105" s="35"/>
      <c r="N105" s="35"/>
      <c r="O105" s="35"/>
      <c r="P105" s="35"/>
      <c r="Q105" s="35"/>
      <c r="R105" s="129"/>
      <c r="S105" s="129"/>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x14ac:dyDescent="0.25">
      <c r="A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x14ac:dyDescent="0.25">
      <c r="S107" s="1"/>
      <c r="T107" s="1"/>
      <c r="U107" s="1"/>
      <c r="V107" s="1"/>
      <c r="W107" s="1"/>
    </row>
    <row r="108" spans="1:42" x14ac:dyDescent="0.25">
      <c r="S108" s="1"/>
      <c r="T108" s="1"/>
      <c r="U108" s="1"/>
      <c r="V108" s="1"/>
      <c r="W108" s="1"/>
    </row>
    <row r="109" spans="1:42" x14ac:dyDescent="0.25">
      <c r="S109" s="1"/>
      <c r="T109" s="1"/>
      <c r="U109" s="1"/>
      <c r="V109" s="1"/>
      <c r="W109" s="1"/>
    </row>
    <row r="110" spans="1:42" x14ac:dyDescent="0.25">
      <c r="S110" s="1"/>
      <c r="T110" s="1"/>
      <c r="U110" s="1"/>
      <c r="V110" s="1"/>
      <c r="W110" s="1"/>
    </row>
    <row r="111" spans="1:42" x14ac:dyDescent="0.25">
      <c r="S111" s="1"/>
      <c r="T111" s="1"/>
      <c r="U111" s="1"/>
      <c r="V111" s="1"/>
      <c r="W111" s="1"/>
    </row>
    <row r="112" spans="1:42"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row r="142" spans="19:23" x14ac:dyDescent="0.25">
      <c r="S142" s="1"/>
      <c r="T142" s="1"/>
      <c r="U142" s="1"/>
      <c r="V142" s="1"/>
      <c r="W142" s="1"/>
    </row>
    <row r="143" spans="19:23" x14ac:dyDescent="0.25">
      <c r="S143" s="1"/>
      <c r="T143" s="1"/>
      <c r="U143" s="1"/>
      <c r="V143" s="1"/>
      <c r="W143" s="1"/>
    </row>
    <row r="144" spans="19:23" x14ac:dyDescent="0.25">
      <c r="S144" s="1"/>
      <c r="T144" s="1"/>
      <c r="U144" s="1"/>
      <c r="V144" s="1"/>
      <c r="W144" s="1"/>
    </row>
    <row r="145" spans="19:23" x14ac:dyDescent="0.25">
      <c r="S145" s="1"/>
      <c r="T145" s="1"/>
      <c r="U145" s="1"/>
      <c r="V145" s="1"/>
      <c r="W145" s="1"/>
    </row>
    <row r="146" spans="19:23" x14ac:dyDescent="0.25">
      <c r="S146" s="1"/>
      <c r="T146" s="1"/>
      <c r="U146" s="1"/>
      <c r="V146" s="1"/>
      <c r="W146" s="1"/>
    </row>
    <row r="147" spans="19:23" x14ac:dyDescent="0.25">
      <c r="S147" s="1"/>
      <c r="T147" s="1"/>
      <c r="U147" s="1"/>
      <c r="V147" s="1"/>
      <c r="W147" s="1"/>
    </row>
    <row r="148" spans="19:23" x14ac:dyDescent="0.25">
      <c r="S148" s="1"/>
      <c r="T148" s="1"/>
      <c r="U148" s="1"/>
      <c r="V148" s="1"/>
      <c r="W148" s="1"/>
    </row>
    <row r="149" spans="19:23" x14ac:dyDescent="0.25">
      <c r="S149" s="1"/>
      <c r="T149" s="1"/>
      <c r="U149" s="1"/>
      <c r="V149" s="1"/>
      <c r="W149" s="1"/>
    </row>
    <row r="150" spans="19:23" x14ac:dyDescent="0.25">
      <c r="S150" s="1"/>
      <c r="T150" s="1"/>
      <c r="U150" s="1"/>
      <c r="V150" s="1"/>
      <c r="W150" s="1"/>
    </row>
    <row r="151" spans="19:23" x14ac:dyDescent="0.25">
      <c r="S151" s="1"/>
      <c r="T151" s="1"/>
      <c r="U151" s="1"/>
      <c r="V151" s="1"/>
      <c r="W151" s="1"/>
    </row>
    <row r="152" spans="19:23" x14ac:dyDescent="0.25">
      <c r="S152" s="1"/>
      <c r="T152" s="1"/>
      <c r="U152" s="1"/>
      <c r="V152" s="1"/>
      <c r="W152" s="1"/>
    </row>
    <row r="153" spans="19:23" x14ac:dyDescent="0.25">
      <c r="S153" s="1"/>
      <c r="T153" s="1"/>
      <c r="U153" s="1"/>
      <c r="V153" s="1"/>
      <c r="W153" s="1"/>
    </row>
    <row r="154" spans="19:23" x14ac:dyDescent="0.25">
      <c r="S154" s="1"/>
      <c r="T154" s="1"/>
      <c r="U154" s="1"/>
      <c r="V154" s="1"/>
      <c r="W154" s="1"/>
    </row>
    <row r="155" spans="19:23" x14ac:dyDescent="0.25">
      <c r="S155" s="1"/>
      <c r="T155" s="1"/>
      <c r="U155" s="1"/>
      <c r="V155" s="1"/>
      <c r="W155" s="1"/>
    </row>
    <row r="156" spans="19:23" x14ac:dyDescent="0.25">
      <c r="S156" s="1"/>
      <c r="T156" s="1"/>
      <c r="U156" s="1"/>
      <c r="V156" s="1"/>
      <c r="W156" s="1"/>
    </row>
    <row r="157" spans="19:23" x14ac:dyDescent="0.25">
      <c r="S157" s="1"/>
      <c r="T157" s="1"/>
      <c r="U157" s="1"/>
      <c r="V157" s="1"/>
      <c r="W157" s="1"/>
    </row>
    <row r="158" spans="19:23" x14ac:dyDescent="0.25">
      <c r="S158" s="1"/>
      <c r="T158" s="1"/>
      <c r="U158" s="1"/>
      <c r="V158" s="1"/>
      <c r="W158" s="1"/>
    </row>
    <row r="159" spans="19:23" x14ac:dyDescent="0.25">
      <c r="S159" s="1"/>
      <c r="T159" s="1"/>
      <c r="U159" s="1"/>
      <c r="V159" s="1"/>
      <c r="W159" s="1"/>
    </row>
    <row r="160" spans="19:23" x14ac:dyDescent="0.25">
      <c r="S160" s="1"/>
      <c r="T160" s="1"/>
      <c r="U160" s="1"/>
      <c r="V160" s="1"/>
      <c r="W160" s="1"/>
    </row>
    <row r="161" spans="19:23" x14ac:dyDescent="0.25">
      <c r="S161" s="1"/>
      <c r="T161" s="1"/>
      <c r="U161" s="1"/>
      <c r="V161" s="1"/>
      <c r="W161" s="1"/>
    </row>
    <row r="162" spans="19:23" x14ac:dyDescent="0.25">
      <c r="S162" s="1"/>
      <c r="T162" s="1"/>
      <c r="U162" s="1"/>
      <c r="V162" s="1"/>
      <c r="W162" s="1"/>
    </row>
    <row r="163" spans="19:23" x14ac:dyDescent="0.25">
      <c r="S163" s="1"/>
      <c r="T163" s="1"/>
      <c r="U163" s="1"/>
      <c r="V163" s="1"/>
      <c r="W163" s="1"/>
    </row>
    <row r="164" spans="19:23" x14ac:dyDescent="0.25">
      <c r="S164" s="1"/>
      <c r="T164" s="1"/>
      <c r="U164" s="1"/>
      <c r="V164" s="1"/>
      <c r="W164" s="1"/>
    </row>
    <row r="165" spans="19:23" x14ac:dyDescent="0.25">
      <c r="S165" s="1"/>
      <c r="T165" s="1"/>
      <c r="U165" s="1"/>
      <c r="V165" s="1"/>
      <c r="W165" s="1"/>
    </row>
    <row r="166" spans="19:23" x14ac:dyDescent="0.25">
      <c r="S166" s="1"/>
      <c r="T166" s="1"/>
      <c r="U166" s="1"/>
      <c r="V166" s="1"/>
      <c r="W166" s="1"/>
    </row>
    <row r="167" spans="19:23" x14ac:dyDescent="0.25">
      <c r="S167" s="1"/>
      <c r="T167" s="1"/>
      <c r="U167" s="1"/>
      <c r="V167" s="1"/>
      <c r="W167" s="1"/>
    </row>
    <row r="168" spans="19:23" x14ac:dyDescent="0.25">
      <c r="S168" s="1"/>
      <c r="T168" s="1"/>
      <c r="U168" s="1"/>
      <c r="V168" s="1"/>
      <c r="W168" s="1"/>
    </row>
    <row r="169" spans="19:23" x14ac:dyDescent="0.25">
      <c r="S169" s="1"/>
      <c r="T169" s="1"/>
      <c r="U169" s="1"/>
      <c r="V169" s="1"/>
      <c r="W169" s="1"/>
    </row>
    <row r="170" spans="19:23" x14ac:dyDescent="0.25">
      <c r="S170" s="1"/>
      <c r="T170" s="1"/>
      <c r="U170" s="1"/>
      <c r="V170" s="1"/>
      <c r="W170" s="1"/>
    </row>
    <row r="171" spans="19:23" x14ac:dyDescent="0.25">
      <c r="S171" s="1"/>
      <c r="T171" s="1"/>
      <c r="U171" s="1"/>
      <c r="V171" s="1"/>
      <c r="W171" s="1"/>
    </row>
    <row r="172" spans="19:23" x14ac:dyDescent="0.25">
      <c r="S172" s="1"/>
      <c r="T172" s="1"/>
      <c r="U172" s="1"/>
      <c r="V172" s="1"/>
      <c r="W172" s="1"/>
    </row>
    <row r="173" spans="19:23" x14ac:dyDescent="0.25">
      <c r="S173" s="1"/>
      <c r="T173" s="1"/>
      <c r="U173" s="1"/>
      <c r="V173" s="1"/>
      <c r="W173" s="1"/>
    </row>
    <row r="174" spans="19:23" x14ac:dyDescent="0.25">
      <c r="S174" s="1"/>
      <c r="T174" s="1"/>
      <c r="U174" s="1"/>
      <c r="V174" s="1"/>
      <c r="W174" s="1"/>
    </row>
    <row r="175" spans="19:23" x14ac:dyDescent="0.25">
      <c r="S175" s="1"/>
      <c r="T175" s="1"/>
      <c r="U175" s="1"/>
      <c r="V175" s="1"/>
      <c r="W175" s="1"/>
    </row>
    <row r="176" spans="19:23" x14ac:dyDescent="0.25">
      <c r="S176" s="1"/>
      <c r="T176" s="1"/>
      <c r="U176" s="1"/>
      <c r="V176" s="1"/>
      <c r="W176" s="1"/>
    </row>
    <row r="177" spans="19:23" x14ac:dyDescent="0.25">
      <c r="S177" s="1"/>
      <c r="T177" s="1"/>
      <c r="U177" s="1"/>
      <c r="V177" s="1"/>
      <c r="W177" s="1"/>
    </row>
    <row r="178" spans="19:23" x14ac:dyDescent="0.25">
      <c r="S178" s="1"/>
      <c r="T178" s="1"/>
      <c r="U178" s="1"/>
      <c r="V178" s="1"/>
      <c r="W178" s="1"/>
    </row>
    <row r="179" spans="19:23" x14ac:dyDescent="0.25">
      <c r="S179" s="1"/>
      <c r="T179" s="1"/>
      <c r="U179" s="1"/>
      <c r="V179" s="1"/>
      <c r="W179" s="1"/>
    </row>
    <row r="180" spans="19:23" x14ac:dyDescent="0.25">
      <c r="S180" s="1"/>
      <c r="T180" s="1"/>
      <c r="U180" s="1"/>
      <c r="V180" s="1"/>
      <c r="W180" s="1"/>
    </row>
    <row r="181" spans="19:23" x14ac:dyDescent="0.25">
      <c r="S181" s="1"/>
      <c r="T181" s="1"/>
      <c r="U181" s="1"/>
      <c r="V181" s="1"/>
      <c r="W181" s="1"/>
    </row>
    <row r="182" spans="19:23" x14ac:dyDescent="0.25">
      <c r="S182" s="1"/>
      <c r="T182" s="1"/>
      <c r="U182" s="1"/>
      <c r="V182" s="1"/>
      <c r="W182" s="1"/>
    </row>
    <row r="183" spans="19:23" x14ac:dyDescent="0.25">
      <c r="S183" s="1"/>
      <c r="T183" s="1"/>
      <c r="U183" s="1"/>
      <c r="V183" s="1"/>
      <c r="W183" s="1"/>
    </row>
    <row r="184" spans="19:23" x14ac:dyDescent="0.25">
      <c r="S184" s="1"/>
      <c r="T184" s="1"/>
      <c r="U184" s="1"/>
      <c r="V184" s="1"/>
      <c r="W184" s="1"/>
    </row>
    <row r="185" spans="19:23" x14ac:dyDescent="0.25">
      <c r="S185" s="1"/>
      <c r="T185" s="1"/>
      <c r="U185" s="1"/>
      <c r="V185" s="1"/>
      <c r="W185" s="1"/>
    </row>
    <row r="186" spans="19:23" x14ac:dyDescent="0.25">
      <c r="S186" s="1"/>
      <c r="T186" s="1"/>
      <c r="U186" s="1"/>
      <c r="V186" s="1"/>
      <c r="W186" s="1"/>
    </row>
    <row r="187" spans="19:23" x14ac:dyDescent="0.25">
      <c r="S187" s="1"/>
      <c r="T187" s="1"/>
      <c r="U187" s="1"/>
      <c r="V187" s="1"/>
      <c r="W187" s="1"/>
    </row>
    <row r="188" spans="19:23" x14ac:dyDescent="0.25">
      <c r="T188" s="1"/>
      <c r="U188" s="1"/>
      <c r="V188" s="1"/>
      <c r="W188" s="1"/>
    </row>
  </sheetData>
  <mergeCells count="156">
    <mergeCell ref="B105:E105"/>
    <mergeCell ref="F105:H105"/>
    <mergeCell ref="I105:J105"/>
    <mergeCell ref="B103:E103"/>
    <mergeCell ref="F103:H103"/>
    <mergeCell ref="I103:J103"/>
    <mergeCell ref="B104:E104"/>
    <mergeCell ref="F104:H104"/>
    <mergeCell ref="I104:J104"/>
    <mergeCell ref="B101:E101"/>
    <mergeCell ref="F101:H101"/>
    <mergeCell ref="I101:J101"/>
    <mergeCell ref="B102:E102"/>
    <mergeCell ref="F102:H102"/>
    <mergeCell ref="I102:J102"/>
    <mergeCell ref="B99:E99"/>
    <mergeCell ref="F99:H99"/>
    <mergeCell ref="I99:J99"/>
    <mergeCell ref="B100:E100"/>
    <mergeCell ref="F100:H100"/>
    <mergeCell ref="I100:J100"/>
    <mergeCell ref="B97:E97"/>
    <mergeCell ref="F97:H97"/>
    <mergeCell ref="I97:J97"/>
    <mergeCell ref="B98:E98"/>
    <mergeCell ref="F98:H98"/>
    <mergeCell ref="I98:J98"/>
    <mergeCell ref="B95:E95"/>
    <mergeCell ref="F95:H95"/>
    <mergeCell ref="I95:J95"/>
    <mergeCell ref="B96:E96"/>
    <mergeCell ref="F96:H96"/>
    <mergeCell ref="I96:J96"/>
    <mergeCell ref="B93:E93"/>
    <mergeCell ref="F93:H93"/>
    <mergeCell ref="I93:J93"/>
    <mergeCell ref="B94:E94"/>
    <mergeCell ref="F94:H94"/>
    <mergeCell ref="I94:J94"/>
    <mergeCell ref="B90:L90"/>
    <mergeCell ref="B91:E91"/>
    <mergeCell ref="F91:H91"/>
    <mergeCell ref="I91:J91"/>
    <mergeCell ref="B92:E92"/>
    <mergeCell ref="F92:H92"/>
    <mergeCell ref="I92:J92"/>
    <mergeCell ref="B82:S82"/>
    <mergeCell ref="B83:B87"/>
    <mergeCell ref="C83:C87"/>
    <mergeCell ref="D83:D84"/>
    <mergeCell ref="E83:E84"/>
    <mergeCell ref="P83:P84"/>
    <mergeCell ref="D86:D87"/>
    <mergeCell ref="E86:E87"/>
    <mergeCell ref="P86:P87"/>
    <mergeCell ref="B75:S75"/>
    <mergeCell ref="B76:B80"/>
    <mergeCell ref="C76:C80"/>
    <mergeCell ref="D76:D77"/>
    <mergeCell ref="E76:E77"/>
    <mergeCell ref="L76:L79"/>
    <mergeCell ref="P76:P77"/>
    <mergeCell ref="D79:D80"/>
    <mergeCell ref="E79:E80"/>
    <mergeCell ref="P79:P80"/>
    <mergeCell ref="B70:B73"/>
    <mergeCell ref="C70:C73"/>
    <mergeCell ref="D70:D73"/>
    <mergeCell ref="E70:E73"/>
    <mergeCell ref="L70:L73"/>
    <mergeCell ref="P70:P73"/>
    <mergeCell ref="D61:D62"/>
    <mergeCell ref="E61:E62"/>
    <mergeCell ref="P61:P62"/>
    <mergeCell ref="D64:D66"/>
    <mergeCell ref="E64:E66"/>
    <mergeCell ref="L64:L66"/>
    <mergeCell ref="P64:P66"/>
    <mergeCell ref="B53:S53"/>
    <mergeCell ref="B54:B68"/>
    <mergeCell ref="C54:C68"/>
    <mergeCell ref="E54:E56"/>
    <mergeCell ref="D55:D56"/>
    <mergeCell ref="L55:L59"/>
    <mergeCell ref="P55:P56"/>
    <mergeCell ref="D58:D59"/>
    <mergeCell ref="P58:P59"/>
    <mergeCell ref="Q58:Q59"/>
    <mergeCell ref="P38:P41"/>
    <mergeCell ref="B42:Q42"/>
    <mergeCell ref="B45:B48"/>
    <mergeCell ref="B49:Q49"/>
    <mergeCell ref="B50:B51"/>
    <mergeCell ref="C50:C51"/>
    <mergeCell ref="D50:D51"/>
    <mergeCell ref="E50:E51"/>
    <mergeCell ref="P50:P51"/>
    <mergeCell ref="B35:B41"/>
    <mergeCell ref="D35:D37"/>
    <mergeCell ref="E35:E37"/>
    <mergeCell ref="N35:N37"/>
    <mergeCell ref="O35:O37"/>
    <mergeCell ref="P35:P37"/>
    <mergeCell ref="D38:D41"/>
    <mergeCell ref="E38:E41"/>
    <mergeCell ref="N38:N41"/>
    <mergeCell ref="O38:O41"/>
    <mergeCell ref="D32:D33"/>
    <mergeCell ref="E32:E33"/>
    <mergeCell ref="N32:N33"/>
    <mergeCell ref="O32:O33"/>
    <mergeCell ref="P32:P33"/>
    <mergeCell ref="B34:S34"/>
    <mergeCell ref="B18:S18"/>
    <mergeCell ref="B19:B31"/>
    <mergeCell ref="C19:C31"/>
    <mergeCell ref="D19:D30"/>
    <mergeCell ref="E19:E25"/>
    <mergeCell ref="L19:L30"/>
    <mergeCell ref="P19:P30"/>
    <mergeCell ref="E26:E31"/>
    <mergeCell ref="P12:P13"/>
    <mergeCell ref="Q12:Q13"/>
    <mergeCell ref="R12:R13"/>
    <mergeCell ref="S12:S13"/>
    <mergeCell ref="B14:B17"/>
    <mergeCell ref="C14:C17"/>
    <mergeCell ref="D15:D17"/>
    <mergeCell ref="J16:J17"/>
    <mergeCell ref="P16:P17"/>
    <mergeCell ref="J12:J13"/>
    <mergeCell ref="K12:K13"/>
    <mergeCell ref="L12:L13"/>
    <mergeCell ref="M12:M13"/>
    <mergeCell ref="N12:N13"/>
    <mergeCell ref="O12:O13"/>
    <mergeCell ref="B11:J11"/>
    <mergeCell ref="K11:P11"/>
    <mergeCell ref="Q11:S11"/>
    <mergeCell ref="B12:B13"/>
    <mergeCell ref="C12:C13"/>
    <mergeCell ref="D12:D13"/>
    <mergeCell ref="E12:E13"/>
    <mergeCell ref="F12:F13"/>
    <mergeCell ref="G12:G13"/>
    <mergeCell ref="H12:I12"/>
    <mergeCell ref="B1:R1"/>
    <mergeCell ref="B2:Q2"/>
    <mergeCell ref="B3:Q3"/>
    <mergeCell ref="B4:Q4"/>
    <mergeCell ref="C7:O7"/>
    <mergeCell ref="P7:P10"/>
    <mergeCell ref="Q7:Q10"/>
    <mergeCell ref="C8:O8"/>
    <mergeCell ref="C9:O9"/>
    <mergeCell ref="C10:O10"/>
  </mergeCells>
  <conditionalFormatting sqref="P14 P16">
    <cfRule type="cellIs" dxfId="393" priority="213" operator="between">
      <formula>1</formula>
      <formula>1</formula>
    </cfRule>
    <cfRule type="cellIs" dxfId="392" priority="214" operator="between">
      <formula>0.9</formula>
      <formula>0.99</formula>
    </cfRule>
    <cfRule type="cellIs" dxfId="391" priority="215" operator="between">
      <formula>0.89</formula>
      <formula>0.8</formula>
    </cfRule>
    <cfRule type="cellIs" dxfId="390" priority="216" operator="between">
      <formula>0.79</formula>
      <formula>0</formula>
    </cfRule>
  </conditionalFormatting>
  <conditionalFormatting sqref="Q7">
    <cfRule type="cellIs" dxfId="389" priority="209" operator="between">
      <formula>0.9</formula>
      <formula>1</formula>
    </cfRule>
    <cfRule type="cellIs" dxfId="388" priority="210" operator="between">
      <formula>0.8</formula>
      <formula>0.89</formula>
    </cfRule>
    <cfRule type="cellIs" dxfId="387" priority="211" operator="between">
      <formula>0.7</formula>
      <formula>0.79</formula>
    </cfRule>
    <cfRule type="cellIs" dxfId="386" priority="212" operator="between">
      <formula>0</formula>
      <formula>0.69</formula>
    </cfRule>
  </conditionalFormatting>
  <conditionalFormatting sqref="K45:K48 K35:K41 K17 K19:K29 K31:K33">
    <cfRule type="cellIs" dxfId="385" priority="205" operator="equal">
      <formula>$W$11</formula>
    </cfRule>
    <cfRule type="cellIs" dxfId="384" priority="206" operator="equal">
      <formula>$W$10</formula>
    </cfRule>
    <cfRule type="cellIs" dxfId="383" priority="207" operator="equal">
      <formula>$W$9</formula>
    </cfRule>
    <cfRule type="cellIs" dxfId="382" priority="208" operator="equal">
      <formula>$W$8</formula>
    </cfRule>
  </conditionalFormatting>
  <conditionalFormatting sqref="K14 K16">
    <cfRule type="cellIs" dxfId="381" priority="201" operator="equal">
      <formula>$W$11</formula>
    </cfRule>
    <cfRule type="cellIs" dxfId="380" priority="202" operator="equal">
      <formula>$W$10</formula>
    </cfRule>
    <cfRule type="cellIs" dxfId="379" priority="203" operator="equal">
      <formula>$W$9</formula>
    </cfRule>
    <cfRule type="cellIs" dxfId="378" priority="204" operator="equal">
      <formula>$W$8</formula>
    </cfRule>
  </conditionalFormatting>
  <conditionalFormatting sqref="P31:P32">
    <cfRule type="cellIs" dxfId="377" priority="193" operator="between">
      <formula>1</formula>
      <formula>1</formula>
    </cfRule>
    <cfRule type="cellIs" dxfId="376" priority="194" operator="between">
      <formula>0.9</formula>
      <formula>0.99</formula>
    </cfRule>
    <cfRule type="cellIs" dxfId="375" priority="195" operator="between">
      <formula>0.89</formula>
      <formula>0.8</formula>
    </cfRule>
    <cfRule type="cellIs" dxfId="374" priority="196" operator="between">
      <formula>0.79</formula>
      <formula>0</formula>
    </cfRule>
  </conditionalFormatting>
  <conditionalFormatting sqref="P38">
    <cfRule type="cellIs" dxfId="373" priority="197" operator="between">
      <formula>1</formula>
      <formula>1</formula>
    </cfRule>
    <cfRule type="cellIs" dxfId="372" priority="198" operator="between">
      <formula>0.9</formula>
      <formula>0.99</formula>
    </cfRule>
    <cfRule type="cellIs" dxfId="371" priority="199" operator="between">
      <formula>0.89</formula>
      <formula>0.8</formula>
    </cfRule>
    <cfRule type="cellIs" dxfId="370" priority="200" operator="between">
      <formula>0.79</formula>
      <formula>0</formula>
    </cfRule>
  </conditionalFormatting>
  <conditionalFormatting sqref="P35">
    <cfRule type="cellIs" dxfId="369" priority="189" operator="between">
      <formula>1</formula>
      <formula>1</formula>
    </cfRule>
    <cfRule type="cellIs" dxfId="368" priority="190" operator="between">
      <formula>0.9</formula>
      <formula>0.99</formula>
    </cfRule>
    <cfRule type="cellIs" dxfId="367" priority="191" operator="between">
      <formula>0.89</formula>
      <formula>0.8</formula>
    </cfRule>
    <cfRule type="cellIs" dxfId="366" priority="192" operator="between">
      <formula>0.79</formula>
      <formula>0</formula>
    </cfRule>
  </conditionalFormatting>
  <conditionalFormatting sqref="K54:K61">
    <cfRule type="cellIs" dxfId="365" priority="185" operator="equal">
      <formula>$W$11</formula>
    </cfRule>
    <cfRule type="cellIs" dxfId="364" priority="186" operator="equal">
      <formula>$W$10</formula>
    </cfRule>
    <cfRule type="cellIs" dxfId="363" priority="187" operator="equal">
      <formula>$W$9</formula>
    </cfRule>
    <cfRule type="cellIs" dxfId="362" priority="188" operator="equal">
      <formula>$W$8</formula>
    </cfRule>
  </conditionalFormatting>
  <conditionalFormatting sqref="P54">
    <cfRule type="cellIs" dxfId="361" priority="181" operator="between">
      <formula>1</formula>
      <formula>1</formula>
    </cfRule>
    <cfRule type="cellIs" dxfId="360" priority="182" operator="between">
      <formula>0.9</formula>
      <formula>0.99</formula>
    </cfRule>
    <cfRule type="cellIs" dxfId="359" priority="183" operator="between">
      <formula>0.89</formula>
      <formula>0.8</formula>
    </cfRule>
    <cfRule type="cellIs" dxfId="358" priority="184" operator="between">
      <formula>0.79</formula>
      <formula>0</formula>
    </cfRule>
  </conditionalFormatting>
  <conditionalFormatting sqref="K62:K63">
    <cfRule type="cellIs" dxfId="357" priority="177" operator="equal">
      <formula>$W$11</formula>
    </cfRule>
    <cfRule type="cellIs" dxfId="356" priority="178" operator="equal">
      <formula>$W$10</formula>
    </cfRule>
    <cfRule type="cellIs" dxfId="355" priority="179" operator="equal">
      <formula>$W$9</formula>
    </cfRule>
    <cfRule type="cellIs" dxfId="354" priority="180" operator="equal">
      <formula>$W$8</formula>
    </cfRule>
  </conditionalFormatting>
  <conditionalFormatting sqref="K64">
    <cfRule type="cellIs" dxfId="353" priority="173" operator="equal">
      <formula>$W$11</formula>
    </cfRule>
    <cfRule type="cellIs" dxfId="352" priority="174" operator="equal">
      <formula>$W$10</formula>
    </cfRule>
    <cfRule type="cellIs" dxfId="351" priority="175" operator="equal">
      <formula>$W$9</formula>
    </cfRule>
    <cfRule type="cellIs" dxfId="350" priority="176" operator="equal">
      <formula>$W$8</formula>
    </cfRule>
  </conditionalFormatting>
  <conditionalFormatting sqref="K68">
    <cfRule type="cellIs" dxfId="349" priority="169" operator="equal">
      <formula>$W$11</formula>
    </cfRule>
    <cfRule type="cellIs" dxfId="348" priority="170" operator="equal">
      <formula>$W$10</formula>
    </cfRule>
    <cfRule type="cellIs" dxfId="347" priority="171" operator="equal">
      <formula>$W$9</formula>
    </cfRule>
    <cfRule type="cellIs" dxfId="346" priority="172" operator="equal">
      <formula>$W$8</formula>
    </cfRule>
  </conditionalFormatting>
  <conditionalFormatting sqref="K76">
    <cfRule type="cellIs" dxfId="345" priority="165" operator="equal">
      <formula>$W$11</formula>
    </cfRule>
    <cfRule type="cellIs" dxfId="344" priority="166" operator="equal">
      <formula>$W$10</formula>
    </cfRule>
    <cfRule type="cellIs" dxfId="343" priority="167" operator="equal">
      <formula>$W$9</formula>
    </cfRule>
    <cfRule type="cellIs" dxfId="342" priority="168" operator="equal">
      <formula>$W$8</formula>
    </cfRule>
  </conditionalFormatting>
  <conditionalFormatting sqref="K77:K78">
    <cfRule type="cellIs" dxfId="341" priority="161" operator="equal">
      <formula>$W$11</formula>
    </cfRule>
    <cfRule type="cellIs" dxfId="340" priority="162" operator="equal">
      <formula>$W$10</formula>
    </cfRule>
    <cfRule type="cellIs" dxfId="339" priority="163" operator="equal">
      <formula>$W$9</formula>
    </cfRule>
    <cfRule type="cellIs" dxfId="338" priority="164" operator="equal">
      <formula>$W$8</formula>
    </cfRule>
  </conditionalFormatting>
  <conditionalFormatting sqref="K79">
    <cfRule type="cellIs" dxfId="337" priority="157" operator="equal">
      <formula>$W$11</formula>
    </cfRule>
    <cfRule type="cellIs" dxfId="336" priority="158" operator="equal">
      <formula>$W$10</formula>
    </cfRule>
    <cfRule type="cellIs" dxfId="335" priority="159" operator="equal">
      <formula>$W$9</formula>
    </cfRule>
    <cfRule type="cellIs" dxfId="334" priority="160" operator="equal">
      <formula>$W$8</formula>
    </cfRule>
  </conditionalFormatting>
  <conditionalFormatting sqref="P76">
    <cfRule type="cellIs" dxfId="333" priority="153" operator="between">
      <formula>1</formula>
      <formula>1</formula>
    </cfRule>
    <cfRule type="cellIs" dxfId="332" priority="154" operator="between">
      <formula>0.9</formula>
      <formula>0.99</formula>
    </cfRule>
    <cfRule type="cellIs" dxfId="331" priority="155" operator="between">
      <formula>0.89</formula>
      <formula>0.8</formula>
    </cfRule>
    <cfRule type="cellIs" dxfId="330" priority="156" operator="between">
      <formula>0.79</formula>
      <formula>0</formula>
    </cfRule>
  </conditionalFormatting>
  <conditionalFormatting sqref="K80:K81">
    <cfRule type="cellIs" dxfId="329" priority="149" operator="equal">
      <formula>$W$11</formula>
    </cfRule>
    <cfRule type="cellIs" dxfId="328" priority="150" operator="equal">
      <formula>$W$10</formula>
    </cfRule>
    <cfRule type="cellIs" dxfId="327" priority="151" operator="equal">
      <formula>$W$9</formula>
    </cfRule>
    <cfRule type="cellIs" dxfId="326" priority="152" operator="equal">
      <formula>$W$8</formula>
    </cfRule>
  </conditionalFormatting>
  <conditionalFormatting sqref="P79">
    <cfRule type="cellIs" dxfId="325" priority="145" operator="between">
      <formula>1</formula>
      <formula>1</formula>
    </cfRule>
    <cfRule type="cellIs" dxfId="324" priority="146" operator="between">
      <formula>0.9</formula>
      <formula>0.99</formula>
    </cfRule>
    <cfRule type="cellIs" dxfId="323" priority="147" operator="between">
      <formula>0.89</formula>
      <formula>0.8</formula>
    </cfRule>
    <cfRule type="cellIs" dxfId="322" priority="148" operator="between">
      <formula>0.79</formula>
      <formula>0</formula>
    </cfRule>
  </conditionalFormatting>
  <conditionalFormatting sqref="K83">
    <cfRule type="cellIs" dxfId="321" priority="141" operator="equal">
      <formula>$W$11</formula>
    </cfRule>
    <cfRule type="cellIs" dxfId="320" priority="142" operator="equal">
      <formula>$W$10</formula>
    </cfRule>
    <cfRule type="cellIs" dxfId="319" priority="143" operator="equal">
      <formula>$W$9</formula>
    </cfRule>
    <cfRule type="cellIs" dxfId="318" priority="144" operator="equal">
      <formula>$W$8</formula>
    </cfRule>
  </conditionalFormatting>
  <conditionalFormatting sqref="K84:K85">
    <cfRule type="cellIs" dxfId="317" priority="137" operator="equal">
      <formula>$W$11</formula>
    </cfRule>
    <cfRule type="cellIs" dxfId="316" priority="138" operator="equal">
      <formula>$W$10</formula>
    </cfRule>
    <cfRule type="cellIs" dxfId="315" priority="139" operator="equal">
      <formula>$W$9</formula>
    </cfRule>
    <cfRule type="cellIs" dxfId="314" priority="140" operator="equal">
      <formula>$W$8</formula>
    </cfRule>
  </conditionalFormatting>
  <conditionalFormatting sqref="P83">
    <cfRule type="cellIs" dxfId="313" priority="133" operator="between">
      <formula>1</formula>
      <formula>1</formula>
    </cfRule>
    <cfRule type="cellIs" dxfId="312" priority="134" operator="between">
      <formula>0.9</formula>
      <formula>0.99</formula>
    </cfRule>
    <cfRule type="cellIs" dxfId="311" priority="135" operator="between">
      <formula>0.89</formula>
      <formula>0.8</formula>
    </cfRule>
    <cfRule type="cellIs" dxfId="310" priority="136" operator="between">
      <formula>0.79</formula>
      <formula>0</formula>
    </cfRule>
  </conditionalFormatting>
  <conditionalFormatting sqref="K86">
    <cfRule type="cellIs" dxfId="309" priority="129" operator="equal">
      <formula>$W$11</formula>
    </cfRule>
    <cfRule type="cellIs" dxfId="308" priority="130" operator="equal">
      <formula>$W$10</formula>
    </cfRule>
    <cfRule type="cellIs" dxfId="307" priority="131" operator="equal">
      <formula>$W$9</formula>
    </cfRule>
    <cfRule type="cellIs" dxfId="306" priority="132" operator="equal">
      <formula>$W$8</formula>
    </cfRule>
  </conditionalFormatting>
  <conditionalFormatting sqref="K87:K89">
    <cfRule type="cellIs" dxfId="305" priority="125" operator="equal">
      <formula>$W$11</formula>
    </cfRule>
    <cfRule type="cellIs" dxfId="304" priority="126" operator="equal">
      <formula>$W$10</formula>
    </cfRule>
    <cfRule type="cellIs" dxfId="303" priority="127" operator="equal">
      <formula>$W$9</formula>
    </cfRule>
    <cfRule type="cellIs" dxfId="302" priority="128" operator="equal">
      <formula>$W$8</formula>
    </cfRule>
  </conditionalFormatting>
  <conditionalFormatting sqref="P86">
    <cfRule type="cellIs" dxfId="301" priority="121" operator="between">
      <formula>1</formula>
      <formula>1</formula>
    </cfRule>
    <cfRule type="cellIs" dxfId="300" priority="122" operator="between">
      <formula>0.9</formula>
      <formula>0.99</formula>
    </cfRule>
    <cfRule type="cellIs" dxfId="299" priority="123" operator="between">
      <formula>0.89</formula>
      <formula>0.8</formula>
    </cfRule>
    <cfRule type="cellIs" dxfId="298" priority="124" operator="between">
      <formula>0.79</formula>
      <formula>0</formula>
    </cfRule>
  </conditionalFormatting>
  <conditionalFormatting sqref="P89">
    <cfRule type="cellIs" dxfId="297" priority="117" operator="between">
      <formula>1</formula>
      <formula>1</formula>
    </cfRule>
    <cfRule type="cellIs" dxfId="296" priority="118" operator="between">
      <formula>0.9</formula>
      <formula>0.99</formula>
    </cfRule>
    <cfRule type="cellIs" dxfId="295" priority="119" operator="between">
      <formula>0.89</formula>
      <formula>0.8</formula>
    </cfRule>
    <cfRule type="cellIs" dxfId="294" priority="120" operator="between">
      <formula>0.79</formula>
      <formula>0</formula>
    </cfRule>
  </conditionalFormatting>
  <conditionalFormatting sqref="P61">
    <cfRule type="cellIs" dxfId="293" priority="103" operator="between">
      <formula>1</formula>
      <formula>1</formula>
    </cfRule>
    <cfRule type="cellIs" dxfId="292" priority="104" operator="between">
      <formula>0.9</formula>
      <formula>0.99</formula>
    </cfRule>
    <cfRule type="cellIs" dxfId="291" priority="105" operator="between">
      <formula>0.89</formula>
      <formula>0.8</formula>
    </cfRule>
    <cfRule type="cellIs" dxfId="290" priority="106" operator="between">
      <formula>0.79</formula>
      <formula>0</formula>
    </cfRule>
  </conditionalFormatting>
  <conditionalFormatting sqref="K15">
    <cfRule type="cellIs" dxfId="289" priority="97" operator="equal">
      <formula>$W$11</formula>
    </cfRule>
    <cfRule type="cellIs" dxfId="288" priority="98" operator="equal">
      <formula>$W$10</formula>
    </cfRule>
    <cfRule type="cellIs" dxfId="287" priority="99" operator="equal">
      <formula>$W$9</formula>
    </cfRule>
    <cfRule type="cellIs" dxfId="286" priority="100" operator="equal">
      <formula>$W$8</formula>
    </cfRule>
  </conditionalFormatting>
  <conditionalFormatting sqref="P15">
    <cfRule type="cellIs" dxfId="285" priority="93" operator="between">
      <formula>1</formula>
      <formula>1</formula>
    </cfRule>
    <cfRule type="cellIs" dxfId="284" priority="94" operator="between">
      <formula>0.9</formula>
      <formula>0.99</formula>
    </cfRule>
    <cfRule type="cellIs" dxfId="283" priority="95" operator="between">
      <formula>0.89</formula>
      <formula>0.8</formula>
    </cfRule>
    <cfRule type="cellIs" dxfId="282" priority="96" operator="between">
      <formula>0.79</formula>
      <formula>0</formula>
    </cfRule>
  </conditionalFormatting>
  <conditionalFormatting sqref="K43">
    <cfRule type="cellIs" dxfId="281" priority="87" operator="equal">
      <formula>$W$11</formula>
    </cfRule>
    <cfRule type="cellIs" dxfId="280" priority="88" operator="equal">
      <formula>$W$10</formula>
    </cfRule>
    <cfRule type="cellIs" dxfId="279" priority="89" operator="equal">
      <formula>$W$9</formula>
    </cfRule>
    <cfRule type="cellIs" dxfId="278" priority="90" operator="equal">
      <formula>$W$8</formula>
    </cfRule>
  </conditionalFormatting>
  <conditionalFormatting sqref="K50">
    <cfRule type="cellIs" dxfId="277" priority="83" operator="equal">
      <formula>$W$11</formula>
    </cfRule>
    <cfRule type="cellIs" dxfId="276" priority="84" operator="equal">
      <formula>$W$10</formula>
    </cfRule>
    <cfRule type="cellIs" dxfId="275" priority="85" operator="equal">
      <formula>$W$9</formula>
    </cfRule>
    <cfRule type="cellIs" dxfId="274" priority="86" operator="equal">
      <formula>$W$8</formula>
    </cfRule>
  </conditionalFormatting>
  <conditionalFormatting sqref="K51:K52">
    <cfRule type="cellIs" dxfId="273" priority="79" operator="equal">
      <formula>$W$11</formula>
    </cfRule>
    <cfRule type="cellIs" dxfId="272" priority="80" operator="equal">
      <formula>$W$10</formula>
    </cfRule>
    <cfRule type="cellIs" dxfId="271" priority="81" operator="equal">
      <formula>$W$9</formula>
    </cfRule>
    <cfRule type="cellIs" dxfId="270" priority="82" operator="equal">
      <formula>$W$8</formula>
    </cfRule>
  </conditionalFormatting>
  <conditionalFormatting sqref="P50">
    <cfRule type="cellIs" dxfId="269" priority="75" operator="between">
      <formula>1</formula>
      <formula>1</formula>
    </cfRule>
    <cfRule type="cellIs" dxfId="268" priority="76" operator="between">
      <formula>0.9</formula>
      <formula>0.99</formula>
    </cfRule>
    <cfRule type="cellIs" dxfId="267" priority="77" operator="between">
      <formula>0.89</formula>
      <formula>0.8</formula>
    </cfRule>
    <cfRule type="cellIs" dxfId="266" priority="78" operator="between">
      <formula>0.79</formula>
      <formula>0</formula>
    </cfRule>
  </conditionalFormatting>
  <conditionalFormatting sqref="K65">
    <cfRule type="cellIs" dxfId="265" priority="69" operator="equal">
      <formula>$W$11</formula>
    </cfRule>
    <cfRule type="cellIs" dxfId="264" priority="70" operator="equal">
      <formula>$W$10</formula>
    </cfRule>
    <cfRule type="cellIs" dxfId="263" priority="71" operator="equal">
      <formula>$W$9</formula>
    </cfRule>
    <cfRule type="cellIs" dxfId="262" priority="72" operator="equal">
      <formula>$W$8</formula>
    </cfRule>
  </conditionalFormatting>
  <conditionalFormatting sqref="K66:K67">
    <cfRule type="cellIs" dxfId="261" priority="63" operator="equal">
      <formula>$W$11</formula>
    </cfRule>
    <cfRule type="cellIs" dxfId="260" priority="64" operator="equal">
      <formula>$W$10</formula>
    </cfRule>
    <cfRule type="cellIs" dxfId="259" priority="65" operator="equal">
      <formula>$W$9</formula>
    </cfRule>
    <cfRule type="cellIs" dxfId="258" priority="66" operator="equal">
      <formula>$W$8</formula>
    </cfRule>
  </conditionalFormatting>
  <conditionalFormatting sqref="K70">
    <cfRule type="cellIs" dxfId="257" priority="57" operator="equal">
      <formula>$W$11</formula>
    </cfRule>
    <cfRule type="cellIs" dxfId="256" priority="58" operator="equal">
      <formula>$W$10</formula>
    </cfRule>
    <cfRule type="cellIs" dxfId="255" priority="59" operator="equal">
      <formula>$W$9</formula>
    </cfRule>
    <cfRule type="cellIs" dxfId="254" priority="60" operator="equal">
      <formula>$W$8</formula>
    </cfRule>
  </conditionalFormatting>
  <conditionalFormatting sqref="K73:K74">
    <cfRule type="cellIs" dxfId="253" priority="53" operator="equal">
      <formula>$W$11</formula>
    </cfRule>
    <cfRule type="cellIs" dxfId="252" priority="54" operator="equal">
      <formula>$W$10</formula>
    </cfRule>
    <cfRule type="cellIs" dxfId="251" priority="55" operator="equal">
      <formula>$W$9</formula>
    </cfRule>
    <cfRule type="cellIs" dxfId="250" priority="56" operator="equal">
      <formula>$W$8</formula>
    </cfRule>
  </conditionalFormatting>
  <conditionalFormatting sqref="K71">
    <cfRule type="cellIs" dxfId="249" priority="47" operator="equal">
      <formula>$W$11</formula>
    </cfRule>
    <cfRule type="cellIs" dxfId="248" priority="48" operator="equal">
      <formula>$W$10</formula>
    </cfRule>
    <cfRule type="cellIs" dxfId="247" priority="49" operator="equal">
      <formula>$W$9</formula>
    </cfRule>
    <cfRule type="cellIs" dxfId="246" priority="50" operator="equal">
      <formula>$W$8</formula>
    </cfRule>
  </conditionalFormatting>
  <conditionalFormatting sqref="K72">
    <cfRule type="cellIs" dxfId="245" priority="41" operator="equal">
      <formula>$W$11</formula>
    </cfRule>
    <cfRule type="cellIs" dxfId="244" priority="42" operator="equal">
      <formula>$W$10</formula>
    </cfRule>
    <cfRule type="cellIs" dxfId="243" priority="43" operator="equal">
      <formula>$W$9</formula>
    </cfRule>
    <cfRule type="cellIs" dxfId="242" priority="44" operator="equal">
      <formula>$W$8</formula>
    </cfRule>
  </conditionalFormatting>
  <conditionalFormatting sqref="P43">
    <cfRule type="cellIs" dxfId="241" priority="35" operator="between">
      <formula>1</formula>
      <formula>1</formula>
    </cfRule>
    <cfRule type="cellIs" dxfId="240" priority="36" operator="between">
      <formula>0.9</formula>
      <formula>0.99</formula>
    </cfRule>
    <cfRule type="cellIs" dxfId="239" priority="37" operator="between">
      <formula>0.89</formula>
      <formula>0.8</formula>
    </cfRule>
    <cfRule type="cellIs" dxfId="238" priority="38" operator="between">
      <formula>0.79</formula>
      <formula>0</formula>
    </cfRule>
  </conditionalFormatting>
  <conditionalFormatting sqref="K30">
    <cfRule type="cellIs" dxfId="237" priority="29" operator="equal">
      <formula>$W$11</formula>
    </cfRule>
    <cfRule type="cellIs" dxfId="236" priority="30" operator="equal">
      <formula>$W$10</formula>
    </cfRule>
    <cfRule type="cellIs" dxfId="235" priority="31" operator="equal">
      <formula>$W$9</formula>
    </cfRule>
    <cfRule type="cellIs" dxfId="234" priority="32" operator="equal">
      <formula>$W$8</formula>
    </cfRule>
  </conditionalFormatting>
  <conditionalFormatting sqref="P19">
    <cfRule type="cellIs" dxfId="233" priority="25" operator="between">
      <formula>1</formula>
      <formula>1</formula>
    </cfRule>
    <cfRule type="cellIs" dxfId="232" priority="26" operator="between">
      <formula>0.9</formula>
      <formula>0.99</formula>
    </cfRule>
    <cfRule type="cellIs" dxfId="231" priority="27" operator="between">
      <formula>0.89</formula>
      <formula>0.8</formula>
    </cfRule>
    <cfRule type="cellIs" dxfId="230" priority="28" operator="between">
      <formula>0.79</formula>
      <formula>0</formula>
    </cfRule>
  </conditionalFormatting>
  <conditionalFormatting sqref="P55">
    <cfRule type="cellIs" dxfId="229" priority="17" operator="between">
      <formula>1</formula>
      <formula>1</formula>
    </cfRule>
    <cfRule type="cellIs" dxfId="228" priority="18" operator="between">
      <formula>0.9</formula>
      <formula>0.99</formula>
    </cfRule>
    <cfRule type="cellIs" dxfId="227" priority="19" operator="between">
      <formula>0.89</formula>
      <formula>0.8</formula>
    </cfRule>
    <cfRule type="cellIs" dxfId="226" priority="20" operator="between">
      <formula>0.79</formula>
      <formula>0</formula>
    </cfRule>
  </conditionalFormatting>
  <conditionalFormatting sqref="P45:P48">
    <cfRule type="cellIs" dxfId="225" priority="21" operator="between">
      <formula>1</formula>
      <formula>1</formula>
    </cfRule>
    <cfRule type="cellIs" dxfId="224" priority="22" operator="between">
      <formula>0.9</formula>
      <formula>0.99</formula>
    </cfRule>
    <cfRule type="cellIs" dxfId="223" priority="23" operator="between">
      <formula>0.89</formula>
      <formula>0.8</formula>
    </cfRule>
    <cfRule type="cellIs" dxfId="222" priority="24" operator="between">
      <formula>0.79</formula>
      <formula>0</formula>
    </cfRule>
  </conditionalFormatting>
  <conditionalFormatting sqref="P58">
    <cfRule type="cellIs" dxfId="221" priority="13" operator="between">
      <formula>1</formula>
      <formula>1</formula>
    </cfRule>
    <cfRule type="cellIs" dxfId="220" priority="14" operator="between">
      <formula>0.9</formula>
      <formula>0.99</formula>
    </cfRule>
    <cfRule type="cellIs" dxfId="219" priority="15" operator="between">
      <formula>0.89</formula>
      <formula>0.8</formula>
    </cfRule>
    <cfRule type="cellIs" dxfId="218" priority="16" operator="between">
      <formula>0.79</formula>
      <formula>0</formula>
    </cfRule>
  </conditionalFormatting>
  <conditionalFormatting sqref="P64">
    <cfRule type="cellIs" dxfId="217" priority="9" operator="between">
      <formula>1</formula>
      <formula>1</formula>
    </cfRule>
    <cfRule type="cellIs" dxfId="216" priority="10" operator="between">
      <formula>0.9</formula>
      <formula>0.99</formula>
    </cfRule>
    <cfRule type="cellIs" dxfId="215" priority="11" operator="between">
      <formula>0.89</formula>
      <formula>0.8</formula>
    </cfRule>
    <cfRule type="cellIs" dxfId="214" priority="12" operator="between">
      <formula>0.79</formula>
      <formula>0</formula>
    </cfRule>
  </conditionalFormatting>
  <conditionalFormatting sqref="P68">
    <cfRule type="cellIs" dxfId="213" priority="5" operator="between">
      <formula>1</formula>
      <formula>1</formula>
    </cfRule>
    <cfRule type="cellIs" dxfId="212" priority="6" operator="between">
      <formula>0.9</formula>
      <formula>0.99</formula>
    </cfRule>
    <cfRule type="cellIs" dxfId="211" priority="7" operator="between">
      <formula>0.89</formula>
      <formula>0.8</formula>
    </cfRule>
    <cfRule type="cellIs" dxfId="210" priority="8" operator="between">
      <formula>0.79</formula>
      <formula>0</formula>
    </cfRule>
  </conditionalFormatting>
  <conditionalFormatting sqref="P70">
    <cfRule type="cellIs" dxfId="209" priority="1" operator="between">
      <formula>1</formula>
      <formula>1</formula>
    </cfRule>
    <cfRule type="cellIs" dxfId="208" priority="2" operator="between">
      <formula>0.9</formula>
      <formula>0.99</formula>
    </cfRule>
    <cfRule type="cellIs" dxfId="207" priority="3" operator="between">
      <formula>0.89</formula>
      <formula>0.8</formula>
    </cfRule>
    <cfRule type="cellIs" dxfId="206" priority="4" operator="between">
      <formula>0.79</formula>
      <formula>0</formula>
    </cfRule>
  </conditionalFormatting>
  <dataValidations count="2">
    <dataValidation type="list" allowBlank="1" showInputMessage="1" showErrorMessage="1" sqref="R17 R19:R33 R15 R35:R52 R76:R81 R83:R89 R70:R74 R54:R68" xr:uid="{FE46E170-53DF-4B48-9778-473B6CE12D0B}">
      <formula1>#REF!</formula1>
    </dataValidation>
    <dataValidation type="list" allowBlank="1" showInputMessage="1" showErrorMessage="1" sqref="K14:K17 K70:K74 K35:K41 K83:K89 K50:K52 K76:K81 K19:K33 K43 K45:K48 K54:K68" xr:uid="{1CF5C749-017C-445C-A478-DAB0F2BC8B31}">
      <formula1>$W$8:$W$11</formula1>
    </dataValidation>
  </dataValidations>
  <pageMargins left="1" right="1" top="1" bottom="1" header="0.5" footer="0.5"/>
  <pageSetup scale="41" fitToHeight="0" orientation="landscape" r:id="rId1"/>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ontainsText" priority="217" operator="containsText" id="{B0C0F86E-C2B9-4612-929E-638E4B84E298}">
            <xm:f>NOT(ISERROR(SEARCH(#REF!,R17)))</xm:f>
            <xm:f>#REF!</xm:f>
            <x14:dxf>
              <font>
                <b/>
                <i val="0"/>
                <color theme="0"/>
              </font>
              <fill>
                <patternFill>
                  <bgColor rgb="FFFF0000"/>
                </patternFill>
              </fill>
            </x14:dxf>
          </x14:cfRule>
          <x14:cfRule type="containsText" priority="218" operator="containsText" id="{0BA3B992-B972-4AC2-B309-C39DB005C854}">
            <xm:f>NOT(ISERROR(SEARCH(#REF!,R17)))</xm:f>
            <xm:f>#REF!</xm:f>
            <x14:dxf>
              <font>
                <b/>
                <i val="0"/>
                <color theme="0"/>
              </font>
              <fill>
                <patternFill>
                  <bgColor rgb="FF00B050"/>
                </patternFill>
              </fill>
            </x14:dxf>
          </x14:cfRule>
          <xm:sqref>R17 R35:R42 R54:R61 R19:R29 R44:R49 R31:R33</xm:sqref>
        </x14:conditionalFormatting>
        <x14:conditionalFormatting xmlns:xm="http://schemas.microsoft.com/office/excel/2006/main">
          <x14:cfRule type="containsText" priority="115" operator="containsText" id="{6A548F37-2928-48E7-8605-63B6EE5C22CE}">
            <xm:f>NOT(ISERROR(SEARCH(#REF!,R62)))</xm:f>
            <xm:f>#REF!</xm:f>
            <x14:dxf>
              <font>
                <b/>
                <i val="0"/>
                <color theme="0"/>
              </font>
              <fill>
                <patternFill>
                  <bgColor rgb="FFFF0000"/>
                </patternFill>
              </fill>
            </x14:dxf>
          </x14:cfRule>
          <x14:cfRule type="containsText" priority="116" operator="containsText" id="{02959884-AA6E-431A-80B6-BB84D3B68150}">
            <xm:f>NOT(ISERROR(SEARCH(#REF!,R62)))</xm:f>
            <xm:f>#REF!</xm:f>
            <x14:dxf>
              <font>
                <b/>
                <i val="0"/>
                <color theme="0"/>
              </font>
              <fill>
                <patternFill>
                  <bgColor rgb="FF00B050"/>
                </patternFill>
              </fill>
            </x14:dxf>
          </x14:cfRule>
          <xm:sqref>R62:R64 R68</xm:sqref>
        </x14:conditionalFormatting>
        <x14:conditionalFormatting xmlns:xm="http://schemas.microsoft.com/office/excel/2006/main">
          <x14:cfRule type="containsText" priority="113" operator="containsText" id="{CAD1F0CB-EC0A-4C9A-85C8-6F5999E8A726}">
            <xm:f>NOT(ISERROR(SEARCH(#REF!,R83)))</xm:f>
            <xm:f>#REF!</xm:f>
            <x14:dxf>
              <font>
                <b/>
                <i val="0"/>
                <color theme="0"/>
              </font>
              <fill>
                <patternFill>
                  <bgColor rgb="FFFF0000"/>
                </patternFill>
              </fill>
            </x14:dxf>
          </x14:cfRule>
          <x14:cfRule type="containsText" priority="114" operator="containsText" id="{0A0546EC-1EFC-4A8D-A5CA-75877CCB149D}">
            <xm:f>NOT(ISERROR(SEARCH(#REF!,R83)))</xm:f>
            <xm:f>#REF!</xm:f>
            <x14:dxf>
              <font>
                <b/>
                <i val="0"/>
                <color theme="0"/>
              </font>
              <fill>
                <patternFill>
                  <bgColor rgb="FF00B050"/>
                </patternFill>
              </fill>
            </x14:dxf>
          </x14:cfRule>
          <xm:sqref>R83:R86</xm:sqref>
        </x14:conditionalFormatting>
        <x14:conditionalFormatting xmlns:xm="http://schemas.microsoft.com/office/excel/2006/main">
          <x14:cfRule type="containsText" priority="111" operator="containsText" id="{470EB162-BF0A-4FEA-9215-EA5489206804}">
            <xm:f>NOT(ISERROR(SEARCH(#REF!,R87)))</xm:f>
            <xm:f>#REF!</xm:f>
            <x14:dxf>
              <font>
                <b/>
                <i val="0"/>
                <color theme="0"/>
              </font>
              <fill>
                <patternFill>
                  <bgColor rgb="FFFF0000"/>
                </patternFill>
              </fill>
            </x14:dxf>
          </x14:cfRule>
          <x14:cfRule type="containsText" priority="112" operator="containsText" id="{71833636-80F6-4A20-B70D-ED044436B642}">
            <xm:f>NOT(ISERROR(SEARCH(#REF!,R87)))</xm:f>
            <xm:f>#REF!</xm:f>
            <x14:dxf>
              <font>
                <b/>
                <i val="0"/>
                <color theme="0"/>
              </font>
              <fill>
                <patternFill>
                  <bgColor rgb="FF00B050"/>
                </patternFill>
              </fill>
            </x14:dxf>
          </x14:cfRule>
          <xm:sqref>R87:R89</xm:sqref>
        </x14:conditionalFormatting>
        <x14:conditionalFormatting xmlns:xm="http://schemas.microsoft.com/office/excel/2006/main">
          <x14:cfRule type="containsText" priority="109" operator="containsText" id="{A3A543A3-05AB-4E07-89BF-E66B2A479A77}">
            <xm:f>NOT(ISERROR(SEARCH(#REF!,R76)))</xm:f>
            <xm:f>#REF!</xm:f>
            <x14:dxf>
              <font>
                <b/>
                <i val="0"/>
                <color theme="0"/>
              </font>
              <fill>
                <patternFill>
                  <bgColor rgb="FFFF0000"/>
                </patternFill>
              </fill>
            </x14:dxf>
          </x14:cfRule>
          <x14:cfRule type="containsText" priority="110" operator="containsText" id="{4602320F-738B-4B7B-8A61-DE3EB78F03C6}">
            <xm:f>NOT(ISERROR(SEARCH(#REF!,R76)))</xm:f>
            <xm:f>#REF!</xm:f>
            <x14:dxf>
              <font>
                <b/>
                <i val="0"/>
                <color theme="0"/>
              </font>
              <fill>
                <patternFill>
                  <bgColor rgb="FF00B050"/>
                </patternFill>
              </fill>
            </x14:dxf>
          </x14:cfRule>
          <xm:sqref>R76:R79</xm:sqref>
        </x14:conditionalFormatting>
        <x14:conditionalFormatting xmlns:xm="http://schemas.microsoft.com/office/excel/2006/main">
          <x14:cfRule type="containsText" priority="107" operator="containsText" id="{8F316403-986D-4554-86F8-6241A012F391}">
            <xm:f>NOT(ISERROR(SEARCH(#REF!,R80)))</xm:f>
            <xm:f>#REF!</xm:f>
            <x14:dxf>
              <font>
                <b/>
                <i val="0"/>
                <color theme="0"/>
              </font>
              <fill>
                <patternFill>
                  <bgColor rgb="FFFF0000"/>
                </patternFill>
              </fill>
            </x14:dxf>
          </x14:cfRule>
          <x14:cfRule type="containsText" priority="108" operator="containsText" id="{85EFF5D2-1E7E-4D15-A120-6343FCE236C4}">
            <xm:f>NOT(ISERROR(SEARCH(#REF!,R80)))</xm:f>
            <xm:f>#REF!</xm:f>
            <x14:dxf>
              <font>
                <b/>
                <i val="0"/>
                <color theme="0"/>
              </font>
              <fill>
                <patternFill>
                  <bgColor rgb="FF00B050"/>
                </patternFill>
              </fill>
            </x14:dxf>
          </x14:cfRule>
          <xm:sqref>R80:R81</xm:sqref>
        </x14:conditionalFormatting>
        <x14:conditionalFormatting xmlns:xm="http://schemas.microsoft.com/office/excel/2006/main">
          <x14:cfRule type="containsText" priority="101" operator="containsText" id="{16E640E2-6BF7-42D9-A8BB-CF81C6D2194A}">
            <xm:f>NOT(ISERROR(SEARCH(#REF!,R15)))</xm:f>
            <xm:f>#REF!</xm:f>
            <x14:dxf>
              <font>
                <b/>
                <i val="0"/>
                <color theme="0"/>
              </font>
              <fill>
                <patternFill>
                  <bgColor rgb="FFFF0000"/>
                </patternFill>
              </fill>
            </x14:dxf>
          </x14:cfRule>
          <x14:cfRule type="containsText" priority="102" operator="containsText" id="{E667BAB0-D611-4A8E-9593-BD99D73CF425}">
            <xm:f>NOT(ISERROR(SEARCH(#REF!,R15)))</xm:f>
            <xm:f>#REF!</xm:f>
            <x14:dxf>
              <font>
                <b/>
                <i val="0"/>
                <color theme="0"/>
              </font>
              <fill>
                <patternFill>
                  <bgColor rgb="FF00B050"/>
                </patternFill>
              </fill>
            </x14:dxf>
          </x14:cfRule>
          <xm:sqref>R15</xm:sqref>
        </x14:conditionalFormatting>
        <x14:conditionalFormatting xmlns:xm="http://schemas.microsoft.com/office/excel/2006/main">
          <x14:cfRule type="containsText" priority="91" operator="containsText" id="{C242CEB6-1D79-42B6-8CD9-58616289A242}">
            <xm:f>NOT(ISERROR(SEARCH(#REF!,R43)))</xm:f>
            <xm:f>#REF!</xm:f>
            <x14:dxf>
              <font>
                <b/>
                <i val="0"/>
                <color theme="0"/>
              </font>
              <fill>
                <patternFill>
                  <bgColor rgb="FFFF0000"/>
                </patternFill>
              </fill>
            </x14:dxf>
          </x14:cfRule>
          <x14:cfRule type="containsText" priority="92" operator="containsText" id="{0574B529-BFFA-40CA-9E80-71D156C4F6FA}">
            <xm:f>NOT(ISERROR(SEARCH(#REF!,R43)))</xm:f>
            <xm:f>#REF!</xm:f>
            <x14:dxf>
              <font>
                <b/>
                <i val="0"/>
                <color theme="0"/>
              </font>
              <fill>
                <patternFill>
                  <bgColor rgb="FF00B050"/>
                </patternFill>
              </fill>
            </x14:dxf>
          </x14:cfRule>
          <xm:sqref>R43</xm:sqref>
        </x14:conditionalFormatting>
        <x14:conditionalFormatting xmlns:xm="http://schemas.microsoft.com/office/excel/2006/main">
          <x14:cfRule type="containsText" priority="73" operator="containsText" id="{1F69B19C-A90F-4762-ACBA-979D3D16713D}">
            <xm:f>NOT(ISERROR(SEARCH(#REF!,R50)))</xm:f>
            <xm:f>#REF!</xm:f>
            <x14:dxf>
              <font>
                <b/>
                <i val="0"/>
                <color theme="0"/>
              </font>
              <fill>
                <patternFill>
                  <bgColor rgb="FFFF0000"/>
                </patternFill>
              </fill>
            </x14:dxf>
          </x14:cfRule>
          <x14:cfRule type="containsText" priority="74" operator="containsText" id="{E2D8E8AE-DB70-40B4-8F7D-15FE9F8282E1}">
            <xm:f>NOT(ISERROR(SEARCH(#REF!,R50)))</xm:f>
            <xm:f>#REF!</xm:f>
            <x14:dxf>
              <font>
                <b/>
                <i val="0"/>
                <color theme="0"/>
              </font>
              <fill>
                <patternFill>
                  <bgColor rgb="FF00B050"/>
                </patternFill>
              </fill>
            </x14:dxf>
          </x14:cfRule>
          <xm:sqref>R50:R52</xm:sqref>
        </x14:conditionalFormatting>
        <x14:conditionalFormatting xmlns:xm="http://schemas.microsoft.com/office/excel/2006/main">
          <x14:cfRule type="containsText" priority="67" operator="containsText" id="{4F731868-8276-4665-906C-2F4D493FA0A8}">
            <xm:f>NOT(ISERROR(SEARCH(#REF!,R65)))</xm:f>
            <xm:f>#REF!</xm:f>
            <x14:dxf>
              <font>
                <b/>
                <i val="0"/>
                <color theme="0"/>
              </font>
              <fill>
                <patternFill>
                  <bgColor rgb="FFFF0000"/>
                </patternFill>
              </fill>
            </x14:dxf>
          </x14:cfRule>
          <x14:cfRule type="containsText" priority="68" operator="containsText" id="{CE593927-A5CE-47DB-8B59-F42FB0268D37}">
            <xm:f>NOT(ISERROR(SEARCH(#REF!,R65)))</xm:f>
            <xm:f>#REF!</xm:f>
            <x14:dxf>
              <font>
                <b/>
                <i val="0"/>
                <color theme="0"/>
              </font>
              <fill>
                <patternFill>
                  <bgColor rgb="FF00B050"/>
                </patternFill>
              </fill>
            </x14:dxf>
          </x14:cfRule>
          <xm:sqref>R65</xm:sqref>
        </x14:conditionalFormatting>
        <x14:conditionalFormatting xmlns:xm="http://schemas.microsoft.com/office/excel/2006/main">
          <x14:cfRule type="containsText" priority="61" operator="containsText" id="{D1C4A620-1619-4518-95D2-6F1205FDA6C5}">
            <xm:f>NOT(ISERROR(SEARCH(#REF!,R66)))</xm:f>
            <xm:f>#REF!</xm:f>
            <x14:dxf>
              <font>
                <b/>
                <i val="0"/>
                <color theme="0"/>
              </font>
              <fill>
                <patternFill>
                  <bgColor rgb="FFFF0000"/>
                </patternFill>
              </fill>
            </x14:dxf>
          </x14:cfRule>
          <x14:cfRule type="containsText" priority="62" operator="containsText" id="{C7F9308A-A26C-4391-8FB3-A44BDD02DBFA}">
            <xm:f>NOT(ISERROR(SEARCH(#REF!,R66)))</xm:f>
            <xm:f>#REF!</xm:f>
            <x14:dxf>
              <font>
                <b/>
                <i val="0"/>
                <color theme="0"/>
              </font>
              <fill>
                <patternFill>
                  <bgColor rgb="FF00B050"/>
                </patternFill>
              </fill>
            </x14:dxf>
          </x14:cfRule>
          <xm:sqref>R66:R67</xm:sqref>
        </x14:conditionalFormatting>
        <x14:conditionalFormatting xmlns:xm="http://schemas.microsoft.com/office/excel/2006/main">
          <x14:cfRule type="containsText" priority="51" operator="containsText" id="{DFE06413-3C05-4E3E-AFE1-F38F1FD609FB}">
            <xm:f>NOT(ISERROR(SEARCH(#REF!,R70)))</xm:f>
            <xm:f>#REF!</xm:f>
            <x14:dxf>
              <font>
                <b/>
                <i val="0"/>
                <color theme="0"/>
              </font>
              <fill>
                <patternFill>
                  <bgColor rgb="FFFF0000"/>
                </patternFill>
              </fill>
            </x14:dxf>
          </x14:cfRule>
          <x14:cfRule type="containsText" priority="52" operator="containsText" id="{4598E8F7-CDDF-4A13-8911-BF9E9E842713}">
            <xm:f>NOT(ISERROR(SEARCH(#REF!,R70)))</xm:f>
            <xm:f>#REF!</xm:f>
            <x14:dxf>
              <font>
                <b/>
                <i val="0"/>
                <color theme="0"/>
              </font>
              <fill>
                <patternFill>
                  <bgColor rgb="FF00B050"/>
                </patternFill>
              </fill>
            </x14:dxf>
          </x14:cfRule>
          <xm:sqref>R70 R73:R74</xm:sqref>
        </x14:conditionalFormatting>
        <x14:conditionalFormatting xmlns:xm="http://schemas.microsoft.com/office/excel/2006/main">
          <x14:cfRule type="containsText" priority="45" operator="containsText" id="{AC68400A-87EA-4110-B247-FEDD7B479336}">
            <xm:f>NOT(ISERROR(SEARCH(#REF!,R71)))</xm:f>
            <xm:f>#REF!</xm:f>
            <x14:dxf>
              <font>
                <b/>
                <i val="0"/>
                <color theme="0"/>
              </font>
              <fill>
                <patternFill>
                  <bgColor rgb="FFFF0000"/>
                </patternFill>
              </fill>
            </x14:dxf>
          </x14:cfRule>
          <x14:cfRule type="containsText" priority="46" operator="containsText" id="{4AF4904B-22A5-473E-97A9-01F8869AE7E9}">
            <xm:f>NOT(ISERROR(SEARCH(#REF!,R71)))</xm:f>
            <xm:f>#REF!</xm:f>
            <x14:dxf>
              <font>
                <b/>
                <i val="0"/>
                <color theme="0"/>
              </font>
              <fill>
                <patternFill>
                  <bgColor rgb="FF00B050"/>
                </patternFill>
              </fill>
            </x14:dxf>
          </x14:cfRule>
          <xm:sqref>R71</xm:sqref>
        </x14:conditionalFormatting>
        <x14:conditionalFormatting xmlns:xm="http://schemas.microsoft.com/office/excel/2006/main">
          <x14:cfRule type="containsText" priority="39" operator="containsText" id="{96355E97-054A-4069-B4AC-D730043D9FF6}">
            <xm:f>NOT(ISERROR(SEARCH(#REF!,R72)))</xm:f>
            <xm:f>#REF!</xm:f>
            <x14:dxf>
              <font>
                <b/>
                <i val="0"/>
                <color theme="0"/>
              </font>
              <fill>
                <patternFill>
                  <bgColor rgb="FFFF0000"/>
                </patternFill>
              </fill>
            </x14:dxf>
          </x14:cfRule>
          <x14:cfRule type="containsText" priority="40" operator="containsText" id="{43786C52-2DCC-4886-B00A-3928F103C56E}">
            <xm:f>NOT(ISERROR(SEARCH(#REF!,R72)))</xm:f>
            <xm:f>#REF!</xm:f>
            <x14:dxf>
              <font>
                <b/>
                <i val="0"/>
                <color theme="0"/>
              </font>
              <fill>
                <patternFill>
                  <bgColor rgb="FF00B050"/>
                </patternFill>
              </fill>
            </x14:dxf>
          </x14:cfRule>
          <xm:sqref>R72</xm:sqref>
        </x14:conditionalFormatting>
        <x14:conditionalFormatting xmlns:xm="http://schemas.microsoft.com/office/excel/2006/main">
          <x14:cfRule type="containsText" priority="33" operator="containsText" id="{204306F1-06C8-40C5-AA8C-39E6C442D45A}">
            <xm:f>NOT(ISERROR(SEARCH(#REF!,R30)))</xm:f>
            <xm:f>#REF!</xm:f>
            <x14:dxf>
              <font>
                <b/>
                <i val="0"/>
                <color theme="0"/>
              </font>
              <fill>
                <patternFill>
                  <bgColor rgb="FFFF0000"/>
                </patternFill>
              </fill>
            </x14:dxf>
          </x14:cfRule>
          <x14:cfRule type="containsText" priority="34" operator="containsText" id="{89A41AEE-B701-4A8D-870A-552E11545C1E}">
            <xm:f>NOT(ISERROR(SEARCH(#REF!,R30)))</xm:f>
            <xm:f>#REF!</xm:f>
            <x14:dxf>
              <font>
                <b/>
                <i val="0"/>
                <color theme="0"/>
              </font>
              <fill>
                <patternFill>
                  <bgColor rgb="FF00B050"/>
                </patternFill>
              </fill>
            </x14:dxf>
          </x14:cfRule>
          <xm:sqref>R30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AC84F-BE52-4A4A-974E-9DF08378D7A3}">
  <dimension ref="A1:AP141"/>
  <sheetViews>
    <sheetView showGridLines="0" tabSelected="1" view="pageBreakPreview" zoomScale="80" zoomScaleNormal="90" zoomScaleSheetLayoutView="80" workbookViewId="0">
      <selection activeCell="J34" sqref="J34:J36"/>
    </sheetView>
  </sheetViews>
  <sheetFormatPr baseColWidth="10" defaultColWidth="11.42578125" defaultRowHeight="15" x14ac:dyDescent="0.25"/>
  <cols>
    <col min="1" max="1" width="3.5703125" style="4" customWidth="1"/>
    <col min="2" max="2" width="28.140625" style="120" customWidth="1"/>
    <col min="3" max="3" width="26" style="120" hidden="1" customWidth="1"/>
    <col min="4" max="4" width="27" style="121" customWidth="1"/>
    <col min="5" max="5" width="13" style="4" hidden="1" customWidth="1"/>
    <col min="6" max="6" width="27.5703125" style="121" customWidth="1"/>
    <col min="7" max="7" width="12.5703125" style="4" hidden="1" customWidth="1"/>
    <col min="8" max="8" width="14.85546875" style="4" customWidth="1"/>
    <col min="9" max="9" width="15.140625" style="4" customWidth="1"/>
    <col min="10" max="10" width="25" style="4" customWidth="1"/>
    <col min="11" max="11" width="23.85546875" style="4" customWidth="1"/>
    <col min="12" max="12" width="23" style="4" customWidth="1"/>
    <col min="13" max="13" width="17.140625" style="4" hidden="1" customWidth="1"/>
    <col min="14" max="14" width="17" style="4" hidden="1" customWidth="1"/>
    <col min="15" max="15" width="15.85546875" style="4" hidden="1" customWidth="1"/>
    <col min="16" max="16" width="25.140625" style="122" customWidth="1"/>
    <col min="17" max="17" width="29.28515625" style="121" customWidth="1"/>
    <col min="18" max="18" width="22.28515625" style="4" hidden="1" customWidth="1"/>
    <col min="19" max="19" width="27.7109375" style="4" hidden="1" customWidth="1"/>
    <col min="20" max="21" width="11.42578125" style="4" customWidth="1"/>
    <col min="22" max="22" width="11.42578125" style="4" hidden="1" customWidth="1"/>
    <col min="23" max="23" width="13.42578125" style="4" hidden="1" customWidth="1"/>
    <col min="24" max="24" width="20.7109375" style="4" customWidth="1"/>
    <col min="25" max="25" width="11.42578125" style="4" customWidth="1"/>
    <col min="26" max="16384" width="11.42578125" style="4"/>
  </cols>
  <sheetData>
    <row r="1" spans="1:38" x14ac:dyDescent="0.25">
      <c r="A1" s="1"/>
      <c r="B1" s="2"/>
      <c r="C1" s="2"/>
      <c r="D1" s="2"/>
      <c r="E1" s="2"/>
      <c r="F1" s="3"/>
      <c r="G1" s="2"/>
      <c r="H1" s="2"/>
      <c r="I1" s="2"/>
      <c r="J1" s="2"/>
      <c r="K1" s="2"/>
      <c r="L1" s="2"/>
      <c r="M1" s="2"/>
      <c r="N1" s="2"/>
      <c r="O1" s="2"/>
      <c r="P1" s="2"/>
      <c r="Q1" s="3"/>
      <c r="R1" s="2"/>
      <c r="S1" s="1"/>
      <c r="T1" s="1"/>
      <c r="U1" s="1"/>
      <c r="V1" s="1"/>
      <c r="W1" s="1"/>
      <c r="X1" s="1"/>
      <c r="Y1" s="1"/>
      <c r="Z1" s="1"/>
      <c r="AA1" s="1"/>
    </row>
    <row r="2" spans="1:38" ht="25.5" x14ac:dyDescent="0.35">
      <c r="A2" s="1"/>
      <c r="B2" s="5" t="s">
        <v>0</v>
      </c>
      <c r="C2" s="5"/>
      <c r="D2" s="5"/>
      <c r="E2" s="5"/>
      <c r="F2" s="6"/>
      <c r="G2" s="5"/>
      <c r="H2" s="5"/>
      <c r="I2" s="5"/>
      <c r="J2" s="5"/>
      <c r="K2" s="5"/>
      <c r="L2" s="5"/>
      <c r="M2" s="5"/>
      <c r="N2" s="5"/>
      <c r="O2" s="5"/>
      <c r="P2" s="5"/>
      <c r="Q2" s="6"/>
      <c r="R2" s="1"/>
      <c r="S2" s="1"/>
      <c r="T2" s="1"/>
      <c r="U2" s="1"/>
      <c r="V2" s="1"/>
      <c r="W2" s="1"/>
      <c r="X2" s="1"/>
      <c r="Y2" s="1"/>
      <c r="Z2" s="1"/>
      <c r="AA2" s="1"/>
      <c r="AB2" s="1"/>
      <c r="AC2" s="1"/>
      <c r="AD2" s="1"/>
      <c r="AE2" s="1"/>
      <c r="AF2" s="1"/>
      <c r="AG2" s="1"/>
      <c r="AH2" s="1"/>
      <c r="AI2" s="1"/>
      <c r="AJ2" s="1"/>
      <c r="AK2" s="1"/>
      <c r="AL2" s="1"/>
    </row>
    <row r="3" spans="1:38" ht="20.25" x14ac:dyDescent="0.3">
      <c r="A3" s="1"/>
      <c r="B3" s="7" t="s">
        <v>1</v>
      </c>
      <c r="C3" s="7"/>
      <c r="D3" s="7"/>
      <c r="E3" s="7"/>
      <c r="F3" s="8"/>
      <c r="G3" s="7"/>
      <c r="H3" s="7"/>
      <c r="I3" s="7"/>
      <c r="J3" s="7"/>
      <c r="K3" s="7"/>
      <c r="L3" s="7"/>
      <c r="M3" s="7"/>
      <c r="N3" s="7"/>
      <c r="O3" s="7"/>
      <c r="P3" s="7"/>
      <c r="Q3" s="8"/>
      <c r="R3" s="1"/>
      <c r="S3" s="1"/>
      <c r="T3" s="1"/>
      <c r="U3" s="1"/>
      <c r="V3" s="1"/>
      <c r="W3" s="1"/>
      <c r="X3" s="1"/>
      <c r="Y3" s="1"/>
      <c r="Z3" s="1"/>
      <c r="AA3" s="1"/>
      <c r="AB3" s="1"/>
      <c r="AC3" s="1"/>
      <c r="AD3" s="1"/>
      <c r="AE3" s="1"/>
      <c r="AF3" s="1"/>
      <c r="AG3" s="1"/>
      <c r="AH3" s="1"/>
      <c r="AI3" s="1"/>
      <c r="AJ3" s="1"/>
      <c r="AK3" s="1"/>
      <c r="AL3" s="1"/>
    </row>
    <row r="4" spans="1:38" ht="16.5" x14ac:dyDescent="0.25">
      <c r="A4" s="1"/>
      <c r="B4" s="9" t="s">
        <v>2</v>
      </c>
      <c r="C4" s="9"/>
      <c r="D4" s="9"/>
      <c r="E4" s="9"/>
      <c r="F4" s="10"/>
      <c r="G4" s="9"/>
      <c r="H4" s="9"/>
      <c r="I4" s="9"/>
      <c r="J4" s="9"/>
      <c r="K4" s="9"/>
      <c r="L4" s="9"/>
      <c r="M4" s="9"/>
      <c r="N4" s="9"/>
      <c r="O4" s="9"/>
      <c r="P4" s="9"/>
      <c r="Q4" s="10"/>
      <c r="R4" s="1"/>
      <c r="S4" s="1"/>
      <c r="T4" s="1"/>
      <c r="U4" s="1"/>
      <c r="V4" s="1"/>
      <c r="W4" s="1"/>
      <c r="X4" s="1"/>
      <c r="Y4" s="1"/>
      <c r="Z4" s="1"/>
      <c r="AA4" s="1"/>
      <c r="AB4" s="1"/>
      <c r="AC4" s="1"/>
      <c r="AD4" s="1"/>
      <c r="AE4" s="1"/>
      <c r="AF4" s="1"/>
      <c r="AG4" s="1"/>
      <c r="AH4" s="1"/>
      <c r="AI4" s="1"/>
      <c r="AJ4" s="1"/>
      <c r="AK4" s="1"/>
      <c r="AL4" s="1"/>
    </row>
    <row r="5" spans="1:38" x14ac:dyDescent="0.25">
      <c r="A5" s="1"/>
      <c r="B5" s="11"/>
      <c r="C5" s="11"/>
      <c r="D5" s="12"/>
      <c r="E5" s="1"/>
      <c r="F5" s="12"/>
      <c r="G5" s="1"/>
      <c r="H5" s="1"/>
      <c r="I5" s="1"/>
      <c r="J5" s="1"/>
      <c r="K5" s="1"/>
      <c r="L5" s="1"/>
      <c r="M5" s="1"/>
      <c r="N5" s="1"/>
      <c r="O5" s="1"/>
      <c r="P5" s="13"/>
      <c r="Q5" s="12"/>
      <c r="R5" s="1"/>
      <c r="S5" s="1"/>
      <c r="T5" s="1"/>
      <c r="U5" s="1"/>
      <c r="V5" s="1"/>
      <c r="W5" s="1"/>
      <c r="X5" s="1"/>
      <c r="Y5" s="1"/>
      <c r="Z5" s="1"/>
      <c r="AA5" s="1"/>
      <c r="AB5" s="1"/>
      <c r="AC5" s="1"/>
      <c r="AD5" s="1"/>
      <c r="AE5" s="1"/>
      <c r="AF5" s="1"/>
      <c r="AG5" s="1"/>
      <c r="AH5" s="1"/>
      <c r="AI5" s="1"/>
      <c r="AJ5" s="1"/>
      <c r="AK5" s="1"/>
      <c r="AL5" s="1"/>
    </row>
    <row r="6" spans="1:38" ht="27" customHeight="1" x14ac:dyDescent="0.25">
      <c r="A6" s="1"/>
      <c r="B6" s="11"/>
      <c r="C6" s="11"/>
      <c r="D6" s="12"/>
      <c r="E6" s="1"/>
      <c r="F6" s="12"/>
      <c r="G6" s="1"/>
      <c r="H6" s="1"/>
      <c r="I6" s="1"/>
      <c r="J6" s="1"/>
      <c r="K6" s="1"/>
      <c r="L6" s="1"/>
      <c r="M6" s="1"/>
      <c r="N6" s="1"/>
      <c r="O6" s="1"/>
      <c r="P6" s="13"/>
      <c r="Q6" s="12"/>
      <c r="R6" s="1"/>
      <c r="S6" s="1"/>
      <c r="T6" s="1"/>
      <c r="U6" s="1"/>
      <c r="V6" s="1"/>
      <c r="W6" s="1"/>
      <c r="X6" s="1"/>
    </row>
    <row r="7" spans="1:38" ht="24" customHeight="1" x14ac:dyDescent="0.25">
      <c r="A7" s="1"/>
      <c r="B7" s="14" t="s">
        <v>3</v>
      </c>
      <c r="C7" s="15"/>
      <c r="D7" s="329" t="s">
        <v>160</v>
      </c>
      <c r="E7" s="329"/>
      <c r="F7" s="329"/>
      <c r="G7" s="329"/>
      <c r="H7" s="329"/>
      <c r="I7" s="329"/>
      <c r="J7" s="329"/>
      <c r="K7" s="329"/>
      <c r="L7" s="329"/>
      <c r="M7" s="330"/>
      <c r="N7" s="330"/>
      <c r="O7" s="330"/>
      <c r="P7" s="19" t="s">
        <v>5</v>
      </c>
      <c r="Q7" s="20">
        <f>AVERAGE(P30,P34,P38,P42)</f>
        <v>1</v>
      </c>
      <c r="R7" s="21"/>
      <c r="S7" s="21"/>
      <c r="T7" s="1"/>
      <c r="U7" s="1"/>
      <c r="V7" s="1"/>
      <c r="W7" s="1"/>
      <c r="X7" s="1"/>
      <c r="Y7" s="1"/>
      <c r="Z7" s="1"/>
      <c r="AA7" s="1"/>
    </row>
    <row r="8" spans="1:38" ht="24.75" customHeight="1" x14ac:dyDescent="0.25">
      <c r="A8" s="1"/>
      <c r="B8" s="22" t="s">
        <v>6</v>
      </c>
      <c r="C8" s="15"/>
      <c r="D8" s="23" t="s">
        <v>7</v>
      </c>
      <c r="E8" s="23"/>
      <c r="F8" s="23"/>
      <c r="G8" s="23"/>
      <c r="H8" s="23"/>
      <c r="I8" s="23"/>
      <c r="J8" s="23"/>
      <c r="K8" s="23"/>
      <c r="L8" s="23"/>
      <c r="M8" s="26"/>
      <c r="N8" s="26"/>
      <c r="O8" s="26"/>
      <c r="P8" s="19"/>
      <c r="Q8" s="20"/>
      <c r="R8" s="331"/>
      <c r="S8" s="331"/>
      <c r="T8" s="1"/>
      <c r="U8" s="1"/>
      <c r="V8" s="27"/>
      <c r="W8" s="4" t="s">
        <v>8</v>
      </c>
      <c r="X8" s="1"/>
      <c r="Y8" s="1"/>
    </row>
    <row r="9" spans="1:38" ht="36.75" customHeight="1" x14ac:dyDescent="0.25">
      <c r="A9" s="1"/>
      <c r="B9" s="22" t="s">
        <v>9</v>
      </c>
      <c r="C9" s="15"/>
      <c r="D9" s="23" t="s">
        <v>161</v>
      </c>
      <c r="E9" s="23"/>
      <c r="F9" s="23"/>
      <c r="G9" s="23"/>
      <c r="H9" s="23"/>
      <c r="I9" s="23"/>
      <c r="J9" s="23"/>
      <c r="K9" s="23"/>
      <c r="L9" s="23"/>
      <c r="M9" s="26"/>
      <c r="N9" s="26"/>
      <c r="O9" s="26"/>
      <c r="P9" s="19"/>
      <c r="Q9" s="20"/>
      <c r="R9" s="331"/>
      <c r="S9" s="331"/>
      <c r="T9" s="1"/>
      <c r="U9" s="1"/>
      <c r="V9" s="28"/>
      <c r="W9" s="4" t="s">
        <v>11</v>
      </c>
      <c r="X9" s="1"/>
      <c r="Y9" s="1"/>
    </row>
    <row r="10" spans="1:38" ht="25.5" hidden="1" customHeight="1" x14ac:dyDescent="0.25">
      <c r="A10" s="1"/>
      <c r="B10" s="22" t="s">
        <v>12</v>
      </c>
      <c r="C10" s="15"/>
      <c r="D10" s="23" t="s">
        <v>162</v>
      </c>
      <c r="E10" s="23"/>
      <c r="F10" s="23"/>
      <c r="G10" s="23"/>
      <c r="H10" s="23"/>
      <c r="I10" s="23"/>
      <c r="J10" s="23"/>
      <c r="K10" s="23"/>
      <c r="L10" s="23"/>
      <c r="M10" s="26"/>
      <c r="N10" s="26"/>
      <c r="O10" s="26"/>
      <c r="P10" s="19"/>
      <c r="Q10" s="20"/>
      <c r="R10" s="331"/>
      <c r="S10" s="331"/>
      <c r="T10" s="1"/>
      <c r="U10" s="1"/>
      <c r="V10" s="29"/>
      <c r="W10" s="4" t="s">
        <v>14</v>
      </c>
      <c r="X10" s="1"/>
      <c r="Y10" s="1"/>
    </row>
    <row r="11" spans="1:38" ht="22.5" hidden="1" customHeight="1" x14ac:dyDescent="0.25">
      <c r="A11" s="1"/>
      <c r="B11" s="332" t="s">
        <v>15</v>
      </c>
      <c r="C11" s="332"/>
      <c r="D11" s="332"/>
      <c r="E11" s="332"/>
      <c r="F11" s="332"/>
      <c r="G11" s="332"/>
      <c r="H11" s="332"/>
      <c r="I11" s="332"/>
      <c r="J11" s="332"/>
      <c r="K11" s="332" t="s">
        <v>16</v>
      </c>
      <c r="L11" s="332"/>
      <c r="M11" s="332"/>
      <c r="N11" s="332"/>
      <c r="O11" s="332"/>
      <c r="P11" s="332"/>
      <c r="Q11" s="332" t="s">
        <v>17</v>
      </c>
      <c r="R11" s="332"/>
      <c r="S11" s="332"/>
      <c r="T11" s="1"/>
      <c r="U11" s="1"/>
      <c r="V11" s="34"/>
      <c r="W11" s="1" t="s">
        <v>18</v>
      </c>
      <c r="X11" s="1"/>
      <c r="Y11" s="1"/>
      <c r="Z11" s="35"/>
      <c r="AA11" s="35"/>
      <c r="AB11" s="1"/>
      <c r="AC11" s="1"/>
      <c r="AD11" s="1"/>
      <c r="AE11" s="1"/>
    </row>
    <row r="12" spans="1:38" ht="25.5" hidden="1" customHeight="1" x14ac:dyDescent="0.25">
      <c r="A12" s="1"/>
      <c r="B12" s="36" t="s">
        <v>19</v>
      </c>
      <c r="C12" s="37" t="s">
        <v>20</v>
      </c>
      <c r="D12" s="36" t="s">
        <v>21</v>
      </c>
      <c r="E12" s="333" t="s">
        <v>22</v>
      </c>
      <c r="F12" s="36" t="s">
        <v>23</v>
      </c>
      <c r="G12" s="333" t="s">
        <v>24</v>
      </c>
      <c r="H12" s="38" t="s">
        <v>25</v>
      </c>
      <c r="I12" s="36"/>
      <c r="J12" s="38" t="s">
        <v>26</v>
      </c>
      <c r="K12" s="38" t="s">
        <v>27</v>
      </c>
      <c r="L12" s="38" t="s">
        <v>28</v>
      </c>
      <c r="M12" s="333" t="s">
        <v>29</v>
      </c>
      <c r="N12" s="333" t="s">
        <v>30</v>
      </c>
      <c r="O12" s="333" t="s">
        <v>31</v>
      </c>
      <c r="P12" s="334" t="s">
        <v>32</v>
      </c>
      <c r="Q12" s="38" t="s">
        <v>33</v>
      </c>
      <c r="R12" s="335" t="s">
        <v>34</v>
      </c>
      <c r="S12" s="335" t="s">
        <v>28</v>
      </c>
      <c r="T12" s="1"/>
      <c r="U12" s="1"/>
      <c r="V12" s="1"/>
      <c r="W12" s="1"/>
      <c r="X12" s="1"/>
      <c r="Y12" s="1"/>
      <c r="Z12" s="1"/>
      <c r="AA12" s="1"/>
      <c r="AB12" s="1"/>
      <c r="AC12" s="1"/>
      <c r="AD12" s="1"/>
    </row>
    <row r="13" spans="1:38" ht="32.25" hidden="1" customHeight="1" x14ac:dyDescent="0.25">
      <c r="A13" s="1"/>
      <c r="B13" s="36"/>
      <c r="C13" s="37"/>
      <c r="D13" s="36"/>
      <c r="E13" s="333"/>
      <c r="F13" s="36"/>
      <c r="G13" s="333"/>
      <c r="H13" s="48" t="s">
        <v>35</v>
      </c>
      <c r="I13" s="48" t="s">
        <v>36</v>
      </c>
      <c r="J13" s="38"/>
      <c r="K13" s="38"/>
      <c r="L13" s="38"/>
      <c r="M13" s="333"/>
      <c r="N13" s="333"/>
      <c r="O13" s="333"/>
      <c r="P13" s="334"/>
      <c r="Q13" s="38"/>
      <c r="R13" s="335"/>
      <c r="S13" s="335"/>
      <c r="T13" s="1"/>
      <c r="U13" s="1"/>
      <c r="V13" s="1"/>
      <c r="W13" s="1"/>
      <c r="X13" s="1"/>
      <c r="Y13" s="1"/>
      <c r="Z13" s="1"/>
      <c r="AA13" s="1"/>
      <c r="AB13" s="1"/>
      <c r="AC13" s="1"/>
      <c r="AD13" s="1"/>
    </row>
    <row r="14" spans="1:38" ht="37.5" hidden="1" customHeight="1" x14ac:dyDescent="0.25">
      <c r="A14" s="1"/>
      <c r="B14" s="336" t="s">
        <v>163</v>
      </c>
      <c r="C14" s="111"/>
      <c r="D14" s="81"/>
      <c r="E14" s="337"/>
      <c r="F14" s="338"/>
      <c r="G14" s="82"/>
      <c r="H14" s="339"/>
      <c r="I14" s="340"/>
      <c r="J14" s="111"/>
      <c r="K14" s="85"/>
      <c r="L14" s="341"/>
      <c r="M14" s="58" t="str">
        <f>IF(K14="SI", G14, IF(K14="Cumplimiento Negativo",G14,"0"))</f>
        <v>0</v>
      </c>
      <c r="N14" s="87">
        <f>SUM(M14:M14)</f>
        <v>0</v>
      </c>
      <c r="O14" s="87">
        <f>SUM(G14:G14)</f>
        <v>0</v>
      </c>
      <c r="P14" s="93" t="e">
        <f>+N14/O14</f>
        <v>#DIV/0!</v>
      </c>
      <c r="Q14" s="106"/>
      <c r="R14" s="67"/>
      <c r="S14" s="68"/>
      <c r="T14" s="1"/>
      <c r="U14" s="1"/>
      <c r="V14" s="1"/>
      <c r="W14" s="1"/>
      <c r="X14" s="1"/>
      <c r="Y14" s="1"/>
      <c r="Z14" s="1"/>
    </row>
    <row r="15" spans="1:38" ht="37.5" hidden="1" customHeight="1" x14ac:dyDescent="0.25">
      <c r="A15" s="1"/>
      <c r="B15" s="342"/>
      <c r="C15" s="111"/>
      <c r="D15" s="81"/>
      <c r="E15" s="337"/>
      <c r="F15" s="338"/>
      <c r="G15" s="82"/>
      <c r="H15" s="339"/>
      <c r="I15" s="340"/>
      <c r="J15" s="111"/>
      <c r="K15" s="85"/>
      <c r="L15" s="341"/>
      <c r="M15" s="58" t="str">
        <f>IF(K15="SI", G15, IF(K15="Cumplimiento Negativo",G15,"0"))</f>
        <v>0</v>
      </c>
      <c r="N15" s="87">
        <f>SUM(M15:M15)</f>
        <v>0</v>
      </c>
      <c r="O15" s="87">
        <f>SUM(G15:G15)</f>
        <v>0</v>
      </c>
      <c r="P15" s="93"/>
      <c r="Q15" s="106"/>
      <c r="R15" s="67"/>
      <c r="S15" s="68"/>
      <c r="T15" s="1"/>
      <c r="U15" s="1"/>
      <c r="V15" s="1"/>
      <c r="W15" s="1"/>
      <c r="X15" s="1"/>
      <c r="Y15" s="1"/>
      <c r="Z15" s="1"/>
    </row>
    <row r="16" spans="1:38" ht="44.25" hidden="1" customHeight="1" x14ac:dyDescent="0.25">
      <c r="A16" s="1"/>
      <c r="B16" s="343"/>
      <c r="C16" s="111"/>
      <c r="D16" s="81"/>
      <c r="E16" s="337"/>
      <c r="F16" s="338"/>
      <c r="G16" s="82"/>
      <c r="H16" s="339"/>
      <c r="I16" s="340"/>
      <c r="J16" s="111"/>
      <c r="K16" s="85"/>
      <c r="L16" s="341"/>
      <c r="M16" s="58" t="str">
        <f>IF(K16="SI", G16, IF(K16="Cumplimiento Negativo",G16,"0"))</f>
        <v>0</v>
      </c>
      <c r="N16" s="87">
        <f>SUM(M16:M16)</f>
        <v>0</v>
      </c>
      <c r="O16" s="87">
        <f>SUM(G16:G16)</f>
        <v>0</v>
      </c>
      <c r="P16" s="93"/>
      <c r="Q16" s="106"/>
      <c r="R16" s="67"/>
      <c r="S16" s="68"/>
      <c r="T16" s="1"/>
      <c r="U16" s="1"/>
      <c r="V16" s="1"/>
      <c r="W16" s="1"/>
      <c r="X16" s="1"/>
      <c r="Y16" s="1"/>
      <c r="Z16" s="1"/>
    </row>
    <row r="17" spans="1:31" ht="22.5" customHeight="1" x14ac:dyDescent="0.25">
      <c r="A17" s="1"/>
      <c r="B17" s="22" t="s">
        <v>12</v>
      </c>
      <c r="C17" s="15"/>
      <c r="D17" s="344" t="s">
        <v>164</v>
      </c>
      <c r="E17" s="345"/>
      <c r="F17" s="345"/>
      <c r="G17" s="345"/>
      <c r="H17" s="345"/>
      <c r="I17" s="345"/>
      <c r="J17" s="345"/>
      <c r="K17" s="345"/>
      <c r="L17" s="345"/>
      <c r="M17" s="345"/>
      <c r="N17" s="345"/>
      <c r="O17" s="345"/>
      <c r="P17" s="345"/>
      <c r="Q17" s="346"/>
      <c r="R17" s="331"/>
      <c r="S17" s="331"/>
      <c r="T17" s="1"/>
      <c r="U17" s="1"/>
      <c r="V17" s="29"/>
      <c r="W17" s="4" t="s">
        <v>14</v>
      </c>
      <c r="X17" s="1"/>
      <c r="Y17" s="1"/>
    </row>
    <row r="18" spans="1:31" ht="21" customHeight="1" x14ac:dyDescent="0.25">
      <c r="A18" s="1"/>
      <c r="B18" s="22" t="s">
        <v>6</v>
      </c>
      <c r="C18" s="15"/>
      <c r="D18" s="344" t="s">
        <v>165</v>
      </c>
      <c r="E18" s="345"/>
      <c r="F18" s="345"/>
      <c r="G18" s="345"/>
      <c r="H18" s="345"/>
      <c r="I18" s="345"/>
      <c r="J18" s="345"/>
      <c r="K18" s="345"/>
      <c r="L18" s="345"/>
      <c r="M18" s="345"/>
      <c r="N18" s="345"/>
      <c r="O18" s="345"/>
      <c r="P18" s="345"/>
      <c r="Q18" s="346"/>
      <c r="R18" s="331"/>
      <c r="S18" s="331"/>
      <c r="T18" s="1"/>
      <c r="U18" s="1"/>
      <c r="V18" s="27"/>
      <c r="W18" s="4" t="s">
        <v>8</v>
      </c>
      <c r="X18" s="1"/>
      <c r="Y18" s="1"/>
    </row>
    <row r="19" spans="1:31" ht="23.25" customHeight="1" x14ac:dyDescent="0.25">
      <c r="A19" s="1"/>
      <c r="B19" s="22" t="s">
        <v>9</v>
      </c>
      <c r="C19" s="15"/>
      <c r="D19" s="344" t="s">
        <v>166</v>
      </c>
      <c r="E19" s="345"/>
      <c r="F19" s="345"/>
      <c r="G19" s="345"/>
      <c r="H19" s="345"/>
      <c r="I19" s="345"/>
      <c r="J19" s="345"/>
      <c r="K19" s="345"/>
      <c r="L19" s="345"/>
      <c r="M19" s="345"/>
      <c r="N19" s="345"/>
      <c r="O19" s="345"/>
      <c r="P19" s="345"/>
      <c r="Q19" s="346"/>
      <c r="R19" s="331"/>
      <c r="S19" s="331"/>
      <c r="T19" s="1"/>
      <c r="U19" s="1"/>
      <c r="V19" s="28"/>
      <c r="W19" s="4" t="s">
        <v>11</v>
      </c>
      <c r="X19" s="1"/>
      <c r="Y19" s="1"/>
    </row>
    <row r="20" spans="1:31" ht="19.5" customHeight="1" x14ac:dyDescent="0.25">
      <c r="A20" s="1"/>
      <c r="B20" s="22" t="s">
        <v>12</v>
      </c>
      <c r="C20" s="15"/>
      <c r="D20" s="344" t="s">
        <v>167</v>
      </c>
      <c r="E20" s="345"/>
      <c r="F20" s="345"/>
      <c r="G20" s="345"/>
      <c r="H20" s="345"/>
      <c r="I20" s="345"/>
      <c r="J20" s="345"/>
      <c r="K20" s="345"/>
      <c r="L20" s="345"/>
      <c r="M20" s="345"/>
      <c r="N20" s="345"/>
      <c r="O20" s="345"/>
      <c r="P20" s="345"/>
      <c r="Q20" s="346"/>
      <c r="R20" s="331"/>
      <c r="S20" s="331"/>
      <c r="T20" s="1"/>
      <c r="U20" s="1"/>
      <c r="V20" s="29"/>
      <c r="W20" s="4" t="s">
        <v>14</v>
      </c>
      <c r="X20" s="1"/>
      <c r="Y20" s="1"/>
    </row>
    <row r="21" spans="1:31" ht="22.5" customHeight="1" x14ac:dyDescent="0.25">
      <c r="A21" s="1"/>
      <c r="B21" s="332" t="s">
        <v>15</v>
      </c>
      <c r="C21" s="332"/>
      <c r="D21" s="332"/>
      <c r="E21" s="332"/>
      <c r="F21" s="332"/>
      <c r="G21" s="332"/>
      <c r="H21" s="332"/>
      <c r="I21" s="332"/>
      <c r="J21" s="332"/>
      <c r="K21" s="332" t="s">
        <v>16</v>
      </c>
      <c r="L21" s="332"/>
      <c r="M21" s="332"/>
      <c r="N21" s="332"/>
      <c r="O21" s="332"/>
      <c r="P21" s="332"/>
      <c r="Q21" s="332" t="s">
        <v>17</v>
      </c>
      <c r="R21" s="332"/>
      <c r="S21" s="332"/>
      <c r="T21" s="1"/>
      <c r="U21" s="1"/>
      <c r="V21" s="34"/>
      <c r="W21" s="1" t="s">
        <v>18</v>
      </c>
      <c r="X21" s="1"/>
      <c r="Y21" s="1"/>
      <c r="Z21" s="35"/>
      <c r="AA21" s="35"/>
      <c r="AB21" s="1"/>
      <c r="AC21" s="1"/>
      <c r="AD21" s="1"/>
      <c r="AE21" s="1"/>
    </row>
    <row r="22" spans="1:31" ht="25.5" customHeight="1" x14ac:dyDescent="0.25">
      <c r="A22" s="1"/>
      <c r="B22" s="36" t="s">
        <v>19</v>
      </c>
      <c r="C22" s="37" t="s">
        <v>20</v>
      </c>
      <c r="D22" s="36" t="s">
        <v>21</v>
      </c>
      <c r="E22" s="333" t="s">
        <v>22</v>
      </c>
      <c r="F22" s="36" t="s">
        <v>23</v>
      </c>
      <c r="G22" s="333" t="s">
        <v>24</v>
      </c>
      <c r="H22" s="38" t="s">
        <v>25</v>
      </c>
      <c r="I22" s="36"/>
      <c r="J22" s="38" t="s">
        <v>26</v>
      </c>
      <c r="K22" s="38" t="s">
        <v>27</v>
      </c>
      <c r="L22" s="38" t="s">
        <v>28</v>
      </c>
      <c r="M22" s="333" t="s">
        <v>29</v>
      </c>
      <c r="N22" s="333" t="s">
        <v>30</v>
      </c>
      <c r="O22" s="333" t="s">
        <v>168</v>
      </c>
      <c r="P22" s="347" t="s">
        <v>32</v>
      </c>
      <c r="Q22" s="38" t="s">
        <v>33</v>
      </c>
      <c r="R22" s="335" t="s">
        <v>34</v>
      </c>
      <c r="S22" s="335" t="s">
        <v>28</v>
      </c>
      <c r="T22" s="1"/>
      <c r="U22" s="1"/>
      <c r="V22" s="1"/>
      <c r="W22" s="1"/>
      <c r="X22" s="1"/>
      <c r="Y22" s="1"/>
      <c r="Z22" s="1"/>
      <c r="AA22" s="1"/>
      <c r="AB22" s="1"/>
      <c r="AC22" s="1"/>
      <c r="AD22" s="1"/>
    </row>
    <row r="23" spans="1:31" ht="32.25" customHeight="1" x14ac:dyDescent="0.25">
      <c r="A23" s="1"/>
      <c r="B23" s="36"/>
      <c r="C23" s="37"/>
      <c r="D23" s="36"/>
      <c r="E23" s="333"/>
      <c r="F23" s="36"/>
      <c r="G23" s="333"/>
      <c r="H23" s="48" t="s">
        <v>35</v>
      </c>
      <c r="I23" s="48" t="s">
        <v>36</v>
      </c>
      <c r="J23" s="38"/>
      <c r="K23" s="38"/>
      <c r="L23" s="38"/>
      <c r="M23" s="333"/>
      <c r="N23" s="333"/>
      <c r="O23" s="333"/>
      <c r="P23" s="347"/>
      <c r="Q23" s="38"/>
      <c r="R23" s="335"/>
      <c r="S23" s="335"/>
      <c r="T23" s="1"/>
      <c r="U23" s="1"/>
      <c r="V23" s="1"/>
      <c r="W23" s="1"/>
      <c r="X23" s="1"/>
      <c r="Y23" s="1"/>
      <c r="Z23" s="1"/>
      <c r="AA23" s="1"/>
      <c r="AB23" s="1"/>
      <c r="AC23" s="1"/>
      <c r="AD23" s="1"/>
    </row>
    <row r="24" spans="1:31" ht="47.25" hidden="1" customHeight="1" x14ac:dyDescent="0.25">
      <c r="A24" s="1"/>
      <c r="B24" s="348" t="s">
        <v>169</v>
      </c>
      <c r="C24" s="349"/>
      <c r="D24" s="350"/>
      <c r="E24" s="351"/>
      <c r="F24" s="350"/>
      <c r="G24" s="351"/>
      <c r="H24" s="352"/>
      <c r="I24" s="352"/>
      <c r="J24" s="351"/>
      <c r="K24" s="351"/>
      <c r="L24" s="351"/>
      <c r="M24" s="58" t="str">
        <f t="shared" ref="M24:M40" si="0">IF(K24="SI", G24, IF(K24="Cumplimiento Negativo",G24,"0"))</f>
        <v>0</v>
      </c>
      <c r="N24" s="87">
        <f t="shared" ref="N24:N29" si="1">SUM(M24:M24)</f>
        <v>0</v>
      </c>
      <c r="O24" s="87">
        <f t="shared" ref="O24:O33" si="2">SUM(G24:G24)</f>
        <v>0</v>
      </c>
      <c r="P24" s="93"/>
      <c r="Q24" s="351"/>
      <c r="R24" s="353"/>
      <c r="S24" s="353"/>
      <c r="T24" s="1"/>
      <c r="U24" s="1"/>
      <c r="V24" s="1"/>
      <c r="W24" s="1"/>
      <c r="X24" s="1"/>
      <c r="Y24" s="1"/>
      <c r="Z24" s="1"/>
      <c r="AA24" s="1"/>
      <c r="AB24" s="1"/>
      <c r="AC24" s="1"/>
      <c r="AD24" s="1"/>
    </row>
    <row r="25" spans="1:31" ht="46.5" hidden="1" customHeight="1" x14ac:dyDescent="0.25">
      <c r="A25" s="1"/>
      <c r="B25" s="354"/>
      <c r="C25" s="349"/>
      <c r="D25" s="350"/>
      <c r="E25" s="351"/>
      <c r="F25" s="350"/>
      <c r="G25" s="351"/>
      <c r="H25" s="352"/>
      <c r="I25" s="352"/>
      <c r="J25" s="351"/>
      <c r="K25" s="351"/>
      <c r="L25" s="351"/>
      <c r="M25" s="58" t="str">
        <f t="shared" si="0"/>
        <v>0</v>
      </c>
      <c r="N25" s="87">
        <f t="shared" si="1"/>
        <v>0</v>
      </c>
      <c r="O25" s="87">
        <f t="shared" si="2"/>
        <v>0</v>
      </c>
      <c r="P25" s="93"/>
      <c r="Q25" s="351"/>
      <c r="R25" s="353"/>
      <c r="S25" s="353"/>
      <c r="T25" s="1"/>
      <c r="U25" s="1"/>
      <c r="V25" s="1"/>
      <c r="W25" s="1"/>
      <c r="X25" s="1"/>
      <c r="Y25" s="1"/>
      <c r="Z25" s="1"/>
      <c r="AA25" s="1"/>
      <c r="AB25" s="1"/>
      <c r="AC25" s="1"/>
      <c r="AD25" s="1"/>
    </row>
    <row r="26" spans="1:31" ht="18.75" hidden="1" customHeight="1" x14ac:dyDescent="0.25">
      <c r="A26" s="1"/>
      <c r="B26" s="355"/>
      <c r="C26" s="356"/>
      <c r="D26" s="356"/>
      <c r="E26" s="356"/>
      <c r="F26" s="356"/>
      <c r="G26" s="356"/>
      <c r="H26" s="356"/>
      <c r="I26" s="356"/>
      <c r="J26" s="356"/>
      <c r="K26" s="356"/>
      <c r="L26" s="356"/>
      <c r="M26" s="356"/>
      <c r="N26" s="356"/>
      <c r="O26" s="356"/>
      <c r="P26" s="356"/>
      <c r="Q26" s="357"/>
      <c r="R26" s="358"/>
      <c r="T26" s="1"/>
      <c r="U26" s="1"/>
      <c r="V26" s="1"/>
      <c r="W26" s="1"/>
      <c r="X26" s="1"/>
      <c r="Y26" s="1"/>
      <c r="Z26" s="1"/>
    </row>
    <row r="27" spans="1:31" ht="78.75" hidden="1" customHeight="1" x14ac:dyDescent="0.25">
      <c r="A27" s="1"/>
      <c r="B27" s="359" t="s">
        <v>170</v>
      </c>
      <c r="C27" s="360"/>
      <c r="D27" s="338"/>
      <c r="E27" s="82"/>
      <c r="F27" s="261"/>
      <c r="G27" s="102"/>
      <c r="H27" s="361"/>
      <c r="I27" s="361"/>
      <c r="J27" s="111"/>
      <c r="K27" s="85"/>
      <c r="L27" s="362"/>
      <c r="M27" s="58" t="str">
        <f t="shared" si="0"/>
        <v>0</v>
      </c>
      <c r="N27" s="87">
        <f t="shared" si="1"/>
        <v>0</v>
      </c>
      <c r="O27" s="87">
        <f t="shared" si="2"/>
        <v>0</v>
      </c>
      <c r="P27" s="93"/>
      <c r="Q27" s="106"/>
      <c r="R27" s="358"/>
      <c r="T27" s="1"/>
      <c r="U27" s="1"/>
      <c r="V27" s="1"/>
      <c r="W27" s="1"/>
      <c r="X27" s="1"/>
      <c r="Y27" s="1"/>
      <c r="Z27" s="1"/>
    </row>
    <row r="28" spans="1:31" ht="57" hidden="1" customHeight="1" x14ac:dyDescent="0.25">
      <c r="A28" s="1"/>
      <c r="B28" s="363" t="s">
        <v>171</v>
      </c>
      <c r="C28" s="360"/>
      <c r="D28" s="338"/>
      <c r="E28" s="82"/>
      <c r="F28" s="261"/>
      <c r="G28" s="102"/>
      <c r="H28" s="361"/>
      <c r="I28" s="361"/>
      <c r="J28" s="111"/>
      <c r="K28" s="85"/>
      <c r="L28" s="362"/>
      <c r="M28" s="58"/>
      <c r="N28" s="87"/>
      <c r="O28" s="87"/>
      <c r="P28" s="93"/>
      <c r="Q28" s="106"/>
      <c r="R28" s="358"/>
      <c r="T28" s="1"/>
      <c r="U28" s="1"/>
      <c r="V28" s="1"/>
      <c r="W28" s="1"/>
      <c r="X28" s="1"/>
      <c r="Y28" s="1"/>
      <c r="Z28" s="1"/>
    </row>
    <row r="29" spans="1:31" ht="12.75" hidden="1" customHeight="1" x14ac:dyDescent="0.25">
      <c r="A29" s="1"/>
      <c r="B29" s="355"/>
      <c r="C29" s="356"/>
      <c r="D29" s="356"/>
      <c r="E29" s="356"/>
      <c r="F29" s="356"/>
      <c r="G29" s="356"/>
      <c r="H29" s="356"/>
      <c r="I29" s="356"/>
      <c r="J29" s="356"/>
      <c r="K29" s="356"/>
      <c r="L29" s="356"/>
      <c r="M29" s="356" t="str">
        <f t="shared" si="0"/>
        <v>0</v>
      </c>
      <c r="N29" s="356">
        <f t="shared" si="1"/>
        <v>0</v>
      </c>
      <c r="O29" s="356">
        <f t="shared" si="2"/>
        <v>0</v>
      </c>
      <c r="P29" s="356"/>
      <c r="Q29" s="357"/>
      <c r="R29" s="358"/>
      <c r="T29" s="1"/>
      <c r="U29" s="1"/>
      <c r="V29" s="1"/>
      <c r="W29" s="1"/>
      <c r="X29" s="1"/>
      <c r="Y29" s="1"/>
      <c r="Z29" s="1"/>
    </row>
    <row r="30" spans="1:31" ht="117.75" customHeight="1" x14ac:dyDescent="0.25">
      <c r="A30" s="1"/>
      <c r="B30" s="97" t="s">
        <v>163</v>
      </c>
      <c r="C30" s="98" t="s">
        <v>172</v>
      </c>
      <c r="D30" s="364" t="s">
        <v>173</v>
      </c>
      <c r="E30" s="365">
        <v>0.6</v>
      </c>
      <c r="F30" s="175" t="s">
        <v>174</v>
      </c>
      <c r="G30" s="102">
        <v>0.15</v>
      </c>
      <c r="H30" s="366">
        <v>44013</v>
      </c>
      <c r="I30" s="366">
        <v>44074</v>
      </c>
      <c r="J30" s="367" t="s">
        <v>175</v>
      </c>
      <c r="K30" s="85" t="s">
        <v>18</v>
      </c>
      <c r="L30" s="368" t="s">
        <v>176</v>
      </c>
      <c r="M30" s="58">
        <f t="shared" si="0"/>
        <v>0.15</v>
      </c>
      <c r="N30" s="87">
        <f>SUM(M30:M31)</f>
        <v>0.2</v>
      </c>
      <c r="O30" s="87">
        <f>SUM(G30:G31)</f>
        <v>0.2</v>
      </c>
      <c r="P30" s="209">
        <f>+N30/O30</f>
        <v>1</v>
      </c>
      <c r="Q30" s="369" t="s">
        <v>177</v>
      </c>
      <c r="R30" s="358"/>
      <c r="T30" s="1"/>
      <c r="U30" s="1"/>
      <c r="V30" s="1"/>
      <c r="W30" s="1"/>
      <c r="X30" s="1"/>
      <c r="Y30" s="1"/>
      <c r="Z30" s="1"/>
    </row>
    <row r="31" spans="1:31" s="376" customFormat="1" ht="108" customHeight="1" x14ac:dyDescent="0.25">
      <c r="A31" s="370"/>
      <c r="B31" s="114"/>
      <c r="C31" s="108"/>
      <c r="D31" s="371"/>
      <c r="E31" s="372"/>
      <c r="F31" s="175" t="s">
        <v>178</v>
      </c>
      <c r="G31" s="102">
        <v>0.05</v>
      </c>
      <c r="H31" s="366">
        <v>44075</v>
      </c>
      <c r="I31" s="366">
        <v>44134</v>
      </c>
      <c r="J31" s="373"/>
      <c r="K31" s="85" t="s">
        <v>18</v>
      </c>
      <c r="L31" s="374"/>
      <c r="M31" s="58">
        <f t="shared" si="0"/>
        <v>0.05</v>
      </c>
      <c r="N31" s="87">
        <f>SUM(M31:M31)</f>
        <v>0.05</v>
      </c>
      <c r="O31" s="87">
        <f>SUM(G31:G31)</f>
        <v>0.05</v>
      </c>
      <c r="P31" s="237"/>
      <c r="Q31" s="369" t="s">
        <v>179</v>
      </c>
      <c r="R31" s="375"/>
      <c r="T31" s="370"/>
      <c r="U31" s="370"/>
      <c r="V31" s="370"/>
      <c r="W31" s="370"/>
      <c r="X31" s="370"/>
      <c r="Y31" s="370"/>
      <c r="Z31" s="370"/>
    </row>
    <row r="32" spans="1:31" ht="11.25" customHeight="1" x14ac:dyDescent="0.25">
      <c r="A32" s="1"/>
      <c r="B32" s="377"/>
      <c r="C32" s="108"/>
      <c r="D32" s="378"/>
      <c r="E32" s="378"/>
      <c r="F32" s="379"/>
      <c r="G32" s="380"/>
      <c r="H32" s="381"/>
      <c r="I32" s="381"/>
      <c r="J32" s="382"/>
      <c r="K32" s="383"/>
      <c r="L32" s="384"/>
      <c r="M32" s="385"/>
      <c r="N32" s="386"/>
      <c r="O32" s="386"/>
      <c r="P32" s="387"/>
      <c r="Q32" s="388"/>
      <c r="R32" s="358"/>
      <c r="T32" s="1"/>
      <c r="U32" s="1"/>
      <c r="V32" s="1"/>
      <c r="W32" s="1"/>
      <c r="X32" s="1"/>
      <c r="Y32" s="1"/>
      <c r="Z32" s="1"/>
    </row>
    <row r="33" spans="1:42" s="397" customFormat="1" ht="135.75" hidden="1" customHeight="1" x14ac:dyDescent="0.25">
      <c r="A33" s="389"/>
      <c r="B33" s="390"/>
      <c r="C33" s="115"/>
      <c r="D33" s="391" t="s">
        <v>180</v>
      </c>
      <c r="E33" s="195">
        <v>0.5</v>
      </c>
      <c r="F33" s="261" t="s">
        <v>181</v>
      </c>
      <c r="G33" s="55">
        <v>0.25</v>
      </c>
      <c r="H33" s="392">
        <v>44375</v>
      </c>
      <c r="I33" s="392">
        <v>44435</v>
      </c>
      <c r="J33" s="393"/>
      <c r="K33" s="193" t="s">
        <v>8</v>
      </c>
      <c r="L33" s="394" t="s">
        <v>182</v>
      </c>
      <c r="M33" s="195">
        <f t="shared" si="0"/>
        <v>0.25</v>
      </c>
      <c r="N33" s="395">
        <f>SUM(M33:M33)</f>
        <v>0.25</v>
      </c>
      <c r="O33" s="395">
        <f t="shared" si="2"/>
        <v>0.25</v>
      </c>
      <c r="P33" s="65">
        <f t="shared" ref="P33:P34" si="3">+N33/O33</f>
        <v>1</v>
      </c>
      <c r="Q33" s="283" t="s">
        <v>183</v>
      </c>
      <c r="R33" s="396"/>
      <c r="T33" s="389"/>
      <c r="U33" s="389"/>
      <c r="V33" s="389"/>
      <c r="W33" s="389"/>
      <c r="X33" s="389"/>
      <c r="Y33" s="389"/>
      <c r="Z33" s="389"/>
    </row>
    <row r="34" spans="1:42" ht="92.25" customHeight="1" x14ac:dyDescent="0.25">
      <c r="A34" s="1"/>
      <c r="B34" s="97" t="s">
        <v>169</v>
      </c>
      <c r="C34" s="86" t="s">
        <v>184</v>
      </c>
      <c r="D34" s="86" t="s">
        <v>185</v>
      </c>
      <c r="E34" s="206">
        <v>0.5</v>
      </c>
      <c r="F34" s="338" t="s">
        <v>186</v>
      </c>
      <c r="G34" s="82">
        <v>0.1</v>
      </c>
      <c r="H34" s="339">
        <v>44378</v>
      </c>
      <c r="I34" s="339">
        <v>44408</v>
      </c>
      <c r="J34" s="367" t="s">
        <v>187</v>
      </c>
      <c r="K34" s="85" t="s">
        <v>8</v>
      </c>
      <c r="L34" s="368" t="s">
        <v>188</v>
      </c>
      <c r="M34" s="58">
        <f t="shared" si="0"/>
        <v>0.1</v>
      </c>
      <c r="N34" s="87">
        <f>SUM(M34:M36)</f>
        <v>0.5</v>
      </c>
      <c r="O34" s="87">
        <f>SUM(G34:G36)</f>
        <v>0.5</v>
      </c>
      <c r="P34" s="105">
        <f t="shared" si="3"/>
        <v>1</v>
      </c>
      <c r="Q34" s="106" t="s">
        <v>189</v>
      </c>
      <c r="R34" s="358"/>
      <c r="T34" s="1"/>
      <c r="U34" s="1"/>
      <c r="V34" s="1"/>
      <c r="W34" s="1"/>
      <c r="X34" s="1"/>
      <c r="Y34" s="1"/>
      <c r="Z34" s="1"/>
    </row>
    <row r="35" spans="1:42" ht="86.25" customHeight="1" x14ac:dyDescent="0.25">
      <c r="A35" s="1"/>
      <c r="B35" s="107"/>
      <c r="C35" s="398"/>
      <c r="D35" s="398"/>
      <c r="E35" s="399"/>
      <c r="F35" s="338" t="s">
        <v>190</v>
      </c>
      <c r="G35" s="82">
        <v>0.25</v>
      </c>
      <c r="H35" s="339">
        <v>44411</v>
      </c>
      <c r="I35" s="339">
        <v>44516</v>
      </c>
      <c r="J35" s="400"/>
      <c r="K35" s="85" t="s">
        <v>8</v>
      </c>
      <c r="L35" s="401"/>
      <c r="M35" s="58">
        <f t="shared" si="0"/>
        <v>0.25</v>
      </c>
      <c r="N35" s="87">
        <f>SUM(M35:M35)</f>
        <v>0.25</v>
      </c>
      <c r="O35" s="87">
        <f>SUM(G35:G35)</f>
        <v>0.25</v>
      </c>
      <c r="P35" s="113"/>
      <c r="Q35" s="106" t="s">
        <v>191</v>
      </c>
      <c r="R35" s="358"/>
      <c r="T35" s="1"/>
      <c r="U35" s="1"/>
      <c r="V35" s="1"/>
      <c r="W35" s="1"/>
      <c r="X35" s="1"/>
      <c r="Y35" s="1"/>
      <c r="Z35" s="1"/>
    </row>
    <row r="36" spans="1:42" ht="82.5" customHeight="1" x14ac:dyDescent="0.25">
      <c r="A36" s="1"/>
      <c r="B36" s="114"/>
      <c r="C36" s="92"/>
      <c r="D36" s="92"/>
      <c r="E36" s="219"/>
      <c r="F36" s="338" t="s">
        <v>192</v>
      </c>
      <c r="G36" s="82">
        <v>0.15</v>
      </c>
      <c r="H36" s="339">
        <v>44411</v>
      </c>
      <c r="I36" s="339">
        <v>44516</v>
      </c>
      <c r="J36" s="373"/>
      <c r="K36" s="85" t="s">
        <v>18</v>
      </c>
      <c r="L36" s="374"/>
      <c r="M36" s="58">
        <f t="shared" si="0"/>
        <v>0.15</v>
      </c>
      <c r="N36" s="87">
        <f>SUM(M36:M36)</f>
        <v>0.15</v>
      </c>
      <c r="O36" s="87">
        <f>SUM(G36:G36)</f>
        <v>0.15</v>
      </c>
      <c r="P36" s="119"/>
      <c r="Q36" s="106" t="s">
        <v>193</v>
      </c>
      <c r="R36" s="358"/>
      <c r="T36" s="1"/>
      <c r="U36" s="1"/>
      <c r="V36" s="1"/>
      <c r="W36" s="1"/>
      <c r="X36" s="1"/>
      <c r="Y36" s="1"/>
      <c r="Z36" s="1"/>
    </row>
    <row r="37" spans="1:42" ht="15" customHeight="1" x14ac:dyDescent="0.25">
      <c r="A37" s="1"/>
      <c r="B37" s="402"/>
      <c r="C37" s="403"/>
      <c r="D37" s="403"/>
      <c r="E37" s="403"/>
      <c r="F37" s="403"/>
      <c r="G37" s="403"/>
      <c r="H37" s="403"/>
      <c r="I37" s="403"/>
      <c r="J37" s="403"/>
      <c r="K37" s="403"/>
      <c r="L37" s="403"/>
      <c r="M37" s="403"/>
      <c r="N37" s="403"/>
      <c r="O37" s="403"/>
      <c r="P37" s="403"/>
      <c r="Q37" s="172"/>
      <c r="R37" s="358"/>
      <c r="T37" s="1"/>
      <c r="U37" s="1"/>
      <c r="V37" s="1"/>
      <c r="W37" s="1"/>
      <c r="X37" s="1"/>
      <c r="Y37" s="1"/>
      <c r="Z37" s="1"/>
    </row>
    <row r="38" spans="1:42" ht="92.25" customHeight="1" x14ac:dyDescent="0.25">
      <c r="A38" s="1"/>
      <c r="B38" s="97" t="s">
        <v>194</v>
      </c>
      <c r="C38" s="86" t="s">
        <v>184</v>
      </c>
      <c r="D38" s="404" t="s">
        <v>180</v>
      </c>
      <c r="E38" s="405">
        <v>0.5</v>
      </c>
      <c r="F38" s="175" t="s">
        <v>181</v>
      </c>
      <c r="G38" s="82">
        <v>0.25</v>
      </c>
      <c r="H38" s="339">
        <v>44375</v>
      </c>
      <c r="I38" s="339">
        <v>44435</v>
      </c>
      <c r="J38" s="367" t="s">
        <v>187</v>
      </c>
      <c r="K38" s="85" t="s">
        <v>8</v>
      </c>
      <c r="L38" s="368"/>
      <c r="M38" s="58">
        <f t="shared" si="0"/>
        <v>0.25</v>
      </c>
      <c r="N38" s="87">
        <f>SUM(M38:M40)</f>
        <v>0.65</v>
      </c>
      <c r="O38" s="87">
        <f>SUM(G38:G40)</f>
        <v>0.65</v>
      </c>
      <c r="P38" s="105">
        <f t="shared" ref="P38" si="4">+N38/O38</f>
        <v>1</v>
      </c>
      <c r="Q38" s="266" t="s">
        <v>183</v>
      </c>
      <c r="R38" s="358"/>
      <c r="T38" s="1"/>
      <c r="U38" s="1"/>
      <c r="V38" s="1"/>
      <c r="W38" s="1"/>
      <c r="X38" s="1"/>
      <c r="Y38" s="1"/>
      <c r="Z38" s="1"/>
    </row>
    <row r="39" spans="1:42" ht="86.25" customHeight="1" x14ac:dyDescent="0.25">
      <c r="A39" s="1"/>
      <c r="B39" s="107"/>
      <c r="C39" s="398"/>
      <c r="D39" s="406"/>
      <c r="E39" s="405"/>
      <c r="F39" s="175" t="s">
        <v>195</v>
      </c>
      <c r="G39" s="82">
        <v>0.25</v>
      </c>
      <c r="H39" s="339">
        <v>44438</v>
      </c>
      <c r="I39" s="339">
        <v>44452</v>
      </c>
      <c r="J39" s="400"/>
      <c r="K39" s="85" t="s">
        <v>8</v>
      </c>
      <c r="L39" s="401"/>
      <c r="M39" s="58">
        <f t="shared" si="0"/>
        <v>0.25</v>
      </c>
      <c r="N39" s="87">
        <f>SUM(M39:M39)</f>
        <v>0.25</v>
      </c>
      <c r="O39" s="87">
        <f>SUM(G39:G39)</f>
        <v>0.25</v>
      </c>
      <c r="P39" s="113"/>
      <c r="Q39" s="266" t="s">
        <v>196</v>
      </c>
      <c r="R39" s="358"/>
      <c r="T39" s="1"/>
      <c r="U39" s="1"/>
      <c r="V39" s="1"/>
      <c r="W39" s="1"/>
      <c r="X39" s="1"/>
      <c r="Y39" s="1"/>
      <c r="Z39" s="1"/>
    </row>
    <row r="40" spans="1:42" ht="82.5" customHeight="1" x14ac:dyDescent="0.25">
      <c r="A40" s="1"/>
      <c r="B40" s="114"/>
      <c r="C40" s="92"/>
      <c r="D40" s="407" t="s">
        <v>197</v>
      </c>
      <c r="E40" s="58">
        <v>0.2</v>
      </c>
      <c r="F40" s="175" t="s">
        <v>198</v>
      </c>
      <c r="G40" s="82">
        <v>0.15</v>
      </c>
      <c r="H40" s="339">
        <v>44453</v>
      </c>
      <c r="I40" s="339">
        <v>44469</v>
      </c>
      <c r="J40" s="373"/>
      <c r="K40" s="85" t="s">
        <v>8</v>
      </c>
      <c r="L40" s="374"/>
      <c r="M40" s="58">
        <f t="shared" si="0"/>
        <v>0.15</v>
      </c>
      <c r="N40" s="87">
        <f>SUM(M40:M40)</f>
        <v>0.15</v>
      </c>
      <c r="O40" s="87">
        <f>SUM(G40:G40)</f>
        <v>0.15</v>
      </c>
      <c r="P40" s="119"/>
      <c r="Q40" s="266" t="s">
        <v>199</v>
      </c>
      <c r="R40" s="358"/>
      <c r="T40" s="1"/>
      <c r="U40" s="1"/>
      <c r="V40" s="1"/>
      <c r="W40" s="1"/>
      <c r="X40" s="1"/>
      <c r="Y40" s="1"/>
      <c r="Z40" s="1"/>
    </row>
    <row r="41" spans="1:42" x14ac:dyDescent="0.25">
      <c r="B41" s="408"/>
      <c r="C41" s="408"/>
      <c r="D41" s="408"/>
      <c r="E41" s="408"/>
      <c r="F41" s="408"/>
      <c r="G41" s="408"/>
      <c r="H41" s="408"/>
      <c r="I41" s="408"/>
      <c r="J41" s="408"/>
      <c r="K41" s="408"/>
      <c r="L41" s="408"/>
      <c r="M41" s="408"/>
      <c r="N41" s="408"/>
      <c r="O41" s="408"/>
      <c r="P41" s="408"/>
      <c r="Q41" s="408"/>
      <c r="S41" s="1"/>
      <c r="T41" s="1"/>
      <c r="U41" s="1"/>
      <c r="V41" s="1"/>
      <c r="W41" s="1"/>
    </row>
    <row r="42" spans="1:42" s="397" customFormat="1" ht="135.75" customHeight="1" x14ac:dyDescent="0.25">
      <c r="A42" s="389"/>
      <c r="B42" s="390" t="s">
        <v>200</v>
      </c>
      <c r="C42" s="409"/>
      <c r="D42" s="338" t="s">
        <v>201</v>
      </c>
      <c r="E42" s="82">
        <v>0.75</v>
      </c>
      <c r="F42" s="338" t="s">
        <v>202</v>
      </c>
      <c r="G42" s="102">
        <v>0.3</v>
      </c>
      <c r="H42" s="339">
        <v>44348</v>
      </c>
      <c r="I42" s="339">
        <v>44530</v>
      </c>
      <c r="J42" s="410" t="s">
        <v>203</v>
      </c>
      <c r="K42" s="85" t="s">
        <v>8</v>
      </c>
      <c r="L42" s="362"/>
      <c r="M42" s="58">
        <f t="shared" ref="M42" si="5">IF(K42="SI", G42, IF(K42="Cumplimiento Negativo",G42,"0"))</f>
        <v>0.3</v>
      </c>
      <c r="N42" s="87">
        <f>SUM(M42:M42)</f>
        <v>0.3</v>
      </c>
      <c r="O42" s="87">
        <f t="shared" ref="O42" si="6">SUM(G42:G42)</f>
        <v>0.3</v>
      </c>
      <c r="P42" s="282">
        <f t="shared" ref="P42" si="7">+N42/O42</f>
        <v>1</v>
      </c>
      <c r="Q42" s="266" t="s">
        <v>204</v>
      </c>
      <c r="R42" s="396"/>
      <c r="T42" s="389"/>
      <c r="U42" s="389"/>
      <c r="V42" s="389"/>
      <c r="W42" s="389"/>
      <c r="X42" s="389"/>
      <c r="Y42" s="389"/>
      <c r="Z42" s="389"/>
    </row>
    <row r="43" spans="1:42" x14ac:dyDescent="0.25">
      <c r="S43" s="1"/>
      <c r="T43" s="1"/>
      <c r="U43" s="1"/>
      <c r="V43" s="1"/>
      <c r="W43" s="1"/>
    </row>
    <row r="44" spans="1:42" ht="22.5" x14ac:dyDescent="0.25">
      <c r="A44" s="1"/>
      <c r="B44" s="123" t="s">
        <v>69</v>
      </c>
      <c r="C44" s="123"/>
      <c r="D44" s="123"/>
      <c r="E44" s="123"/>
      <c r="F44" s="123"/>
      <c r="G44" s="123"/>
      <c r="H44" s="123"/>
      <c r="I44" s="123"/>
      <c r="J44" s="123"/>
      <c r="K44" s="123"/>
      <c r="L44" s="123"/>
      <c r="M44" s="35"/>
      <c r="N44" s="35"/>
      <c r="O44" s="35"/>
      <c r="P44" s="35"/>
      <c r="Q44" s="35"/>
      <c r="R44" s="35"/>
      <c r="S44" s="35"/>
      <c r="T44" s="1"/>
      <c r="U44" s="1"/>
      <c r="V44" s="1"/>
      <c r="W44" s="1"/>
      <c r="X44" s="1"/>
      <c r="Y44" s="1"/>
      <c r="Z44" s="1"/>
      <c r="AA44" s="1"/>
      <c r="AB44" s="1"/>
      <c r="AC44" s="1"/>
      <c r="AD44" s="1"/>
      <c r="AE44" s="1"/>
      <c r="AF44" s="1"/>
      <c r="AG44" s="1"/>
      <c r="AH44" s="1"/>
      <c r="AI44" s="1"/>
      <c r="AJ44" s="1"/>
      <c r="AK44" s="1"/>
      <c r="AL44" s="1"/>
      <c r="AM44" s="1"/>
      <c r="AN44" s="1"/>
      <c r="AO44" s="1"/>
      <c r="AP44" s="1"/>
    </row>
    <row r="45" spans="1:42" ht="35.25" customHeight="1" x14ac:dyDescent="0.25">
      <c r="A45" s="1"/>
      <c r="B45" s="124" t="s">
        <v>70</v>
      </c>
      <c r="C45" s="124"/>
      <c r="D45" s="124"/>
      <c r="E45" s="124"/>
      <c r="F45" s="124" t="s">
        <v>71</v>
      </c>
      <c r="G45" s="124"/>
      <c r="H45" s="124"/>
      <c r="I45" s="124" t="s">
        <v>72</v>
      </c>
      <c r="J45" s="124"/>
      <c r="K45" s="125" t="s">
        <v>73</v>
      </c>
      <c r="L45" s="125" t="s">
        <v>74</v>
      </c>
      <c r="M45" s="35"/>
      <c r="N45" s="35"/>
      <c r="O45" s="35"/>
      <c r="P45" s="35"/>
      <c r="Q45" s="35"/>
      <c r="R45" s="35"/>
      <c r="S45" s="35"/>
      <c r="T45" s="1"/>
      <c r="U45" s="1"/>
      <c r="V45" s="1"/>
      <c r="W45" s="1"/>
      <c r="X45" s="1"/>
      <c r="Y45" s="1"/>
      <c r="Z45" s="1"/>
      <c r="AA45" s="1"/>
      <c r="AB45" s="1"/>
      <c r="AC45" s="1"/>
      <c r="AD45" s="1"/>
      <c r="AE45" s="1"/>
      <c r="AF45" s="1"/>
      <c r="AG45" s="1"/>
      <c r="AH45" s="1"/>
      <c r="AI45" s="1"/>
      <c r="AJ45" s="1"/>
      <c r="AK45" s="1"/>
      <c r="AL45" s="1"/>
      <c r="AM45" s="1"/>
      <c r="AN45" s="1"/>
      <c r="AO45" s="1"/>
      <c r="AP45" s="1"/>
    </row>
    <row r="46" spans="1:42" ht="15" customHeight="1" x14ac:dyDescent="0.25">
      <c r="A46" s="1"/>
      <c r="B46" s="126"/>
      <c r="C46" s="126"/>
      <c r="D46" s="126"/>
      <c r="E46" s="126"/>
      <c r="F46" s="126"/>
      <c r="G46" s="126"/>
      <c r="H46" s="126"/>
      <c r="I46" s="126"/>
      <c r="J46" s="126"/>
      <c r="K46" s="128"/>
      <c r="L46" s="128"/>
      <c r="M46" s="35"/>
      <c r="N46" s="35"/>
      <c r="O46" s="35"/>
      <c r="P46" s="35"/>
      <c r="Q46" s="35"/>
      <c r="R46" s="129"/>
      <c r="S46" s="129"/>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x14ac:dyDescent="0.25">
      <c r="A47" s="1"/>
      <c r="B47" s="126"/>
      <c r="C47" s="126"/>
      <c r="D47" s="126"/>
      <c r="E47" s="126"/>
      <c r="F47" s="126"/>
      <c r="G47" s="126"/>
      <c r="H47" s="126"/>
      <c r="I47" s="126"/>
      <c r="J47" s="126"/>
      <c r="K47" s="128"/>
      <c r="L47" s="128"/>
      <c r="M47" s="35"/>
      <c r="N47" s="35"/>
      <c r="O47" s="35"/>
      <c r="P47" s="35"/>
      <c r="Q47" s="35"/>
      <c r="R47" s="129"/>
      <c r="S47" s="129"/>
      <c r="T47" s="1"/>
      <c r="U47" s="1"/>
      <c r="V47" s="1"/>
      <c r="W47" s="1"/>
      <c r="X47" s="1"/>
      <c r="Y47" s="1"/>
      <c r="Z47" s="1"/>
      <c r="AA47" s="1"/>
      <c r="AB47" s="1"/>
      <c r="AC47" s="1"/>
      <c r="AD47" s="1"/>
      <c r="AE47" s="1"/>
      <c r="AF47" s="1"/>
      <c r="AG47" s="1"/>
      <c r="AH47" s="1"/>
      <c r="AI47" s="1"/>
      <c r="AJ47" s="1"/>
      <c r="AK47" s="1"/>
      <c r="AL47" s="1"/>
      <c r="AM47" s="1"/>
      <c r="AN47" s="1"/>
      <c r="AO47" s="1"/>
      <c r="AP47" s="1"/>
    </row>
    <row r="48" spans="1:42" ht="15" customHeight="1" x14ac:dyDescent="0.25">
      <c r="A48" s="1"/>
      <c r="B48" s="126"/>
      <c r="C48" s="126"/>
      <c r="D48" s="126"/>
      <c r="E48" s="126"/>
      <c r="F48" s="126"/>
      <c r="G48" s="126"/>
      <c r="H48" s="126"/>
      <c r="I48" s="126"/>
      <c r="J48" s="126"/>
      <c r="K48" s="128"/>
      <c r="L48" s="128"/>
      <c r="M48" s="35"/>
      <c r="N48" s="35"/>
      <c r="O48" s="35"/>
      <c r="P48" s="35"/>
      <c r="Q48" s="35"/>
      <c r="R48" s="129"/>
      <c r="S48" s="129"/>
      <c r="T48" s="1"/>
      <c r="U48" s="1"/>
      <c r="V48" s="1"/>
      <c r="W48" s="1"/>
      <c r="X48" s="1"/>
      <c r="Y48" s="1"/>
      <c r="Z48" s="1"/>
      <c r="AA48" s="1"/>
      <c r="AB48" s="1"/>
      <c r="AC48" s="1"/>
      <c r="AD48" s="1"/>
      <c r="AE48" s="1"/>
      <c r="AF48" s="1"/>
      <c r="AG48" s="1"/>
      <c r="AH48" s="1"/>
      <c r="AI48" s="1"/>
      <c r="AJ48" s="1"/>
      <c r="AK48" s="1"/>
      <c r="AL48" s="1"/>
      <c r="AM48" s="1"/>
      <c r="AN48" s="1"/>
      <c r="AO48" s="1"/>
      <c r="AP48" s="1"/>
    </row>
    <row r="49" spans="1:42" ht="15" customHeight="1" x14ac:dyDescent="0.25">
      <c r="A49" s="1"/>
      <c r="B49" s="126"/>
      <c r="C49" s="126"/>
      <c r="D49" s="126"/>
      <c r="E49" s="126"/>
      <c r="F49" s="126"/>
      <c r="G49" s="126"/>
      <c r="H49" s="126"/>
      <c r="I49" s="126"/>
      <c r="J49" s="126"/>
      <c r="K49" s="128"/>
      <c r="L49" s="128"/>
      <c r="M49" s="35"/>
      <c r="N49" s="35"/>
      <c r="O49" s="35"/>
      <c r="P49" s="35"/>
      <c r="Q49" s="35"/>
      <c r="R49" s="129"/>
      <c r="S49" s="129"/>
      <c r="T49" s="1"/>
      <c r="U49" s="1"/>
      <c r="V49" s="1"/>
      <c r="W49" s="1"/>
      <c r="X49" s="1"/>
      <c r="Y49" s="1"/>
      <c r="Z49" s="1"/>
      <c r="AA49" s="1"/>
      <c r="AB49" s="1"/>
      <c r="AC49" s="1"/>
      <c r="AD49" s="1"/>
      <c r="AE49" s="1"/>
      <c r="AF49" s="1"/>
      <c r="AG49" s="1"/>
      <c r="AH49" s="1"/>
      <c r="AI49" s="1"/>
      <c r="AJ49" s="1"/>
      <c r="AK49" s="1"/>
      <c r="AL49" s="1"/>
      <c r="AM49" s="1"/>
      <c r="AN49" s="1"/>
      <c r="AO49" s="1"/>
      <c r="AP49" s="1"/>
    </row>
    <row r="50" spans="1:42" ht="15" customHeight="1" x14ac:dyDescent="0.25">
      <c r="A50" s="1"/>
      <c r="B50" s="126"/>
      <c r="C50" s="126"/>
      <c r="D50" s="126"/>
      <c r="E50" s="126"/>
      <c r="F50" s="126"/>
      <c r="G50" s="126"/>
      <c r="H50" s="126"/>
      <c r="I50" s="126"/>
      <c r="J50" s="126"/>
      <c r="K50" s="128"/>
      <c r="L50" s="128"/>
      <c r="M50" s="35"/>
      <c r="N50" s="35"/>
      <c r="O50" s="35"/>
      <c r="P50" s="35"/>
      <c r="Q50" s="35"/>
      <c r="R50" s="129"/>
      <c r="S50" s="129"/>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25">
      <c r="A51" s="1"/>
      <c r="B51" s="126"/>
      <c r="C51" s="126"/>
      <c r="D51" s="126"/>
      <c r="E51" s="126"/>
      <c r="F51" s="126"/>
      <c r="G51" s="126"/>
      <c r="H51" s="126"/>
      <c r="I51" s="126"/>
      <c r="J51" s="126"/>
      <c r="K51" s="128"/>
      <c r="L51" s="128"/>
      <c r="M51" s="35"/>
      <c r="N51" s="35"/>
      <c r="O51" s="35"/>
      <c r="P51" s="35"/>
      <c r="Q51" s="35"/>
      <c r="R51" s="129"/>
      <c r="S51" s="129"/>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25">
      <c r="A52" s="1"/>
      <c r="B52" s="126"/>
      <c r="C52" s="126"/>
      <c r="D52" s="126"/>
      <c r="E52" s="126"/>
      <c r="F52" s="126"/>
      <c r="G52" s="126"/>
      <c r="H52" s="126"/>
      <c r="I52" s="126"/>
      <c r="J52" s="126"/>
      <c r="K52" s="128"/>
      <c r="L52" s="128"/>
      <c r="M52" s="35"/>
      <c r="N52" s="35"/>
      <c r="O52" s="35"/>
      <c r="P52" s="35"/>
      <c r="Q52" s="35"/>
      <c r="R52" s="129"/>
      <c r="S52" s="129"/>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25">
      <c r="A53" s="1"/>
      <c r="B53" s="126"/>
      <c r="C53" s="126"/>
      <c r="D53" s="126"/>
      <c r="E53" s="126"/>
      <c r="F53" s="126"/>
      <c r="G53" s="126"/>
      <c r="H53" s="126"/>
      <c r="I53" s="126"/>
      <c r="J53" s="126"/>
      <c r="K53" s="128"/>
      <c r="L53" s="128"/>
      <c r="M53" s="35"/>
      <c r="N53" s="35"/>
      <c r="O53" s="35"/>
      <c r="P53" s="35"/>
      <c r="Q53" s="35"/>
      <c r="R53" s="129"/>
      <c r="S53" s="129"/>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25">
      <c r="A54" s="1"/>
      <c r="B54" s="126"/>
      <c r="C54" s="126"/>
      <c r="D54" s="126"/>
      <c r="E54" s="126"/>
      <c r="F54" s="126"/>
      <c r="G54" s="126"/>
      <c r="H54" s="126"/>
      <c r="I54" s="126"/>
      <c r="J54" s="126"/>
      <c r="K54" s="128"/>
      <c r="L54" s="128"/>
      <c r="M54" s="35"/>
      <c r="N54" s="35"/>
      <c r="O54" s="35"/>
      <c r="P54" s="35"/>
      <c r="Q54" s="35"/>
      <c r="R54" s="129"/>
      <c r="S54" s="129"/>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25">
      <c r="A55" s="1"/>
      <c r="B55" s="126"/>
      <c r="C55" s="126"/>
      <c r="D55" s="126"/>
      <c r="E55" s="126"/>
      <c r="F55" s="126"/>
      <c r="G55" s="126"/>
      <c r="H55" s="126"/>
      <c r="I55" s="126"/>
      <c r="J55" s="126"/>
      <c r="K55" s="128"/>
      <c r="L55" s="128"/>
      <c r="M55" s="35"/>
      <c r="N55" s="35"/>
      <c r="O55" s="35"/>
      <c r="P55" s="35"/>
      <c r="Q55" s="35"/>
      <c r="R55" s="129"/>
      <c r="S55" s="129"/>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25">
      <c r="A56" s="1"/>
      <c r="B56" s="126"/>
      <c r="C56" s="126"/>
      <c r="D56" s="126"/>
      <c r="E56" s="126"/>
      <c r="F56" s="126"/>
      <c r="G56" s="126"/>
      <c r="H56" s="126"/>
      <c r="I56" s="126"/>
      <c r="J56" s="126"/>
      <c r="K56" s="128"/>
      <c r="L56" s="128"/>
      <c r="M56" s="35"/>
      <c r="N56" s="35"/>
      <c r="O56" s="35"/>
      <c r="P56" s="35"/>
      <c r="Q56" s="35"/>
      <c r="R56" s="129"/>
      <c r="S56" s="129"/>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25">
      <c r="A57" s="1"/>
      <c r="B57" s="126"/>
      <c r="C57" s="126"/>
      <c r="D57" s="126"/>
      <c r="E57" s="126"/>
      <c r="F57" s="126"/>
      <c r="G57" s="126"/>
      <c r="H57" s="126"/>
      <c r="I57" s="126"/>
      <c r="J57" s="126"/>
      <c r="K57" s="128"/>
      <c r="L57" s="128"/>
      <c r="M57" s="35"/>
      <c r="N57" s="35"/>
      <c r="O57" s="35"/>
      <c r="P57" s="35"/>
      <c r="Q57" s="35"/>
      <c r="R57" s="129"/>
      <c r="S57" s="129"/>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25">
      <c r="A58" s="1"/>
      <c r="B58" s="126"/>
      <c r="C58" s="126"/>
      <c r="D58" s="126"/>
      <c r="E58" s="126"/>
      <c r="F58" s="126"/>
      <c r="G58" s="126"/>
      <c r="H58" s="126"/>
      <c r="I58" s="126"/>
      <c r="J58" s="126"/>
      <c r="K58" s="128"/>
      <c r="L58" s="128"/>
      <c r="M58" s="35"/>
      <c r="N58" s="35"/>
      <c r="O58" s="35"/>
      <c r="P58" s="35"/>
      <c r="Q58" s="35"/>
      <c r="R58" s="129"/>
      <c r="S58" s="129"/>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x14ac:dyDescent="0.25">
      <c r="A59" s="1"/>
      <c r="B59" s="126"/>
      <c r="C59" s="126"/>
      <c r="D59" s="126"/>
      <c r="E59" s="126"/>
      <c r="F59" s="126"/>
      <c r="G59" s="126"/>
      <c r="H59" s="126"/>
      <c r="I59" s="126"/>
      <c r="J59" s="126"/>
      <c r="K59" s="128"/>
      <c r="L59" s="128"/>
      <c r="M59" s="35"/>
      <c r="N59" s="35"/>
      <c r="O59" s="35"/>
      <c r="P59" s="35"/>
      <c r="Q59" s="35"/>
      <c r="R59" s="129"/>
      <c r="S59" s="129"/>
      <c r="T59" s="1"/>
      <c r="U59" s="1"/>
      <c r="V59" s="1"/>
      <c r="W59" s="1"/>
      <c r="X59" s="1"/>
      <c r="Y59" s="1"/>
      <c r="Z59" s="1"/>
      <c r="AA59" s="1"/>
      <c r="AB59" s="1"/>
      <c r="AC59" s="1"/>
      <c r="AD59" s="1"/>
      <c r="AE59" s="1"/>
      <c r="AF59" s="1"/>
      <c r="AG59" s="1"/>
      <c r="AH59" s="1"/>
      <c r="AI59" s="1"/>
      <c r="AJ59" s="1"/>
      <c r="AK59" s="1"/>
      <c r="AL59" s="1"/>
      <c r="AM59" s="1"/>
      <c r="AN59" s="1"/>
      <c r="AO59" s="1"/>
      <c r="AP59" s="1"/>
    </row>
    <row r="60" spans="1:42" x14ac:dyDescent="0.25">
      <c r="S60" s="1"/>
      <c r="T60" s="1"/>
      <c r="U60" s="1"/>
      <c r="V60" s="1"/>
      <c r="W60" s="1"/>
    </row>
    <row r="61" spans="1:42" x14ac:dyDescent="0.25">
      <c r="S61" s="1"/>
      <c r="T61" s="1"/>
      <c r="U61" s="1"/>
      <c r="V61" s="1"/>
      <c r="W61" s="1"/>
    </row>
    <row r="62" spans="1:42" x14ac:dyDescent="0.25">
      <c r="S62" s="1"/>
      <c r="T62" s="1"/>
      <c r="U62" s="1"/>
      <c r="V62" s="1"/>
      <c r="W62" s="1"/>
    </row>
    <row r="63" spans="1:42" x14ac:dyDescent="0.25">
      <c r="S63" s="1"/>
      <c r="T63" s="1"/>
      <c r="U63" s="1"/>
      <c r="V63" s="1"/>
      <c r="W63" s="1"/>
    </row>
    <row r="64" spans="1:42"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row r="135" spans="19:23" x14ac:dyDescent="0.25">
      <c r="S135" s="1"/>
      <c r="T135" s="1"/>
      <c r="U135" s="1"/>
      <c r="V135" s="1"/>
      <c r="W135" s="1"/>
    </row>
    <row r="136" spans="19:23" x14ac:dyDescent="0.25">
      <c r="S136" s="1"/>
      <c r="T136" s="1"/>
      <c r="U136" s="1"/>
      <c r="V136" s="1"/>
      <c r="W136" s="1"/>
    </row>
    <row r="137" spans="19:23" x14ac:dyDescent="0.25">
      <c r="S137" s="1"/>
      <c r="T137" s="1"/>
      <c r="U137" s="1"/>
      <c r="V137" s="1"/>
      <c r="W137" s="1"/>
    </row>
    <row r="138" spans="19:23" x14ac:dyDescent="0.25">
      <c r="S138" s="1"/>
      <c r="T138" s="1"/>
      <c r="U138" s="1"/>
      <c r="V138" s="1"/>
      <c r="W138" s="1"/>
    </row>
    <row r="139" spans="19:23" x14ac:dyDescent="0.25">
      <c r="S139" s="1"/>
      <c r="T139" s="1"/>
      <c r="U139" s="1"/>
      <c r="V139" s="1"/>
      <c r="W139" s="1"/>
    </row>
    <row r="140" spans="19:23" x14ac:dyDescent="0.25">
      <c r="S140" s="1"/>
      <c r="T140" s="1"/>
      <c r="U140" s="1"/>
      <c r="V140" s="1"/>
      <c r="W140" s="1"/>
    </row>
    <row r="141" spans="19:23" x14ac:dyDescent="0.25">
      <c r="S141" s="1"/>
      <c r="T141" s="1"/>
      <c r="U141" s="1"/>
      <c r="V141" s="1"/>
      <c r="W141" s="1"/>
    </row>
  </sheetData>
  <sheetProtection algorithmName="SHA-512" hashValue="ShvKKju6/LNznqpzSUd+PboR2bXnetzKYT5yvcLYL6yLOeWd3zVY7KzuvCGTixYFJ3ndQwUAQfVwpnWQy8ilmQ==" saltValue="e55TAiyk7Y4x39sabzW+YA==" spinCount="100000" sheet="1" objects="1" scenarios="1"/>
  <mergeCells count="127">
    <mergeCell ref="B59:E59"/>
    <mergeCell ref="F59:H59"/>
    <mergeCell ref="I59:J59"/>
    <mergeCell ref="B57:E57"/>
    <mergeCell ref="F57:H57"/>
    <mergeCell ref="I57:J57"/>
    <mergeCell ref="B58:E58"/>
    <mergeCell ref="F58:H58"/>
    <mergeCell ref="I58:J58"/>
    <mergeCell ref="B55:E55"/>
    <mergeCell ref="F55:H55"/>
    <mergeCell ref="I55:J55"/>
    <mergeCell ref="B56:E56"/>
    <mergeCell ref="F56:H56"/>
    <mergeCell ref="I56:J56"/>
    <mergeCell ref="B53:E53"/>
    <mergeCell ref="F53:H53"/>
    <mergeCell ref="I53:J53"/>
    <mergeCell ref="B54:E54"/>
    <mergeCell ref="F54:H54"/>
    <mergeCell ref="I54:J54"/>
    <mergeCell ref="B51:E51"/>
    <mergeCell ref="F51:H51"/>
    <mergeCell ref="I51:J51"/>
    <mergeCell ref="B52:E52"/>
    <mergeCell ref="F52:H52"/>
    <mergeCell ref="I52:J52"/>
    <mergeCell ref="B49:E49"/>
    <mergeCell ref="F49:H49"/>
    <mergeCell ref="I49:J49"/>
    <mergeCell ref="B50:E50"/>
    <mergeCell ref="F50:H50"/>
    <mergeCell ref="I50:J50"/>
    <mergeCell ref="B47:E47"/>
    <mergeCell ref="F47:H47"/>
    <mergeCell ref="I47:J47"/>
    <mergeCell ref="B48:E48"/>
    <mergeCell ref="F48:H48"/>
    <mergeCell ref="I48:J48"/>
    <mergeCell ref="B41:Q41"/>
    <mergeCell ref="B44:L44"/>
    <mergeCell ref="B45:E45"/>
    <mergeCell ref="F45:H45"/>
    <mergeCell ref="I45:J45"/>
    <mergeCell ref="B46:E46"/>
    <mergeCell ref="F46:H46"/>
    <mergeCell ref="I46:J46"/>
    <mergeCell ref="P34:P36"/>
    <mergeCell ref="B37:Q37"/>
    <mergeCell ref="B38:B40"/>
    <mergeCell ref="C38:C40"/>
    <mergeCell ref="D38:D39"/>
    <mergeCell ref="E38:E39"/>
    <mergeCell ref="J38:J40"/>
    <mergeCell ref="L38:L40"/>
    <mergeCell ref="P38:P40"/>
    <mergeCell ref="B34:B36"/>
    <mergeCell ref="C34:C36"/>
    <mergeCell ref="D34:D36"/>
    <mergeCell ref="E34:E36"/>
    <mergeCell ref="J34:J36"/>
    <mergeCell ref="L34:L36"/>
    <mergeCell ref="B26:Q26"/>
    <mergeCell ref="B29:Q29"/>
    <mergeCell ref="B30:B31"/>
    <mergeCell ref="C30:C33"/>
    <mergeCell ref="D30:D31"/>
    <mergeCell ref="E30:E31"/>
    <mergeCell ref="J30:J31"/>
    <mergeCell ref="L30:L31"/>
    <mergeCell ref="P30:P31"/>
    <mergeCell ref="O22:O23"/>
    <mergeCell ref="P22:P23"/>
    <mergeCell ref="Q22:Q23"/>
    <mergeCell ref="R22:R23"/>
    <mergeCell ref="S22:S23"/>
    <mergeCell ref="B24:B25"/>
    <mergeCell ref="H22:I22"/>
    <mergeCell ref="J22:J23"/>
    <mergeCell ref="K22:K23"/>
    <mergeCell ref="L22:L23"/>
    <mergeCell ref="M22:M23"/>
    <mergeCell ref="N22:N23"/>
    <mergeCell ref="B22:B23"/>
    <mergeCell ref="C22:C23"/>
    <mergeCell ref="D22:D23"/>
    <mergeCell ref="E22:E23"/>
    <mergeCell ref="F22:F23"/>
    <mergeCell ref="G22:G23"/>
    <mergeCell ref="D18:Q18"/>
    <mergeCell ref="D19:Q19"/>
    <mergeCell ref="D20:Q20"/>
    <mergeCell ref="B21:J21"/>
    <mergeCell ref="K21:P21"/>
    <mergeCell ref="Q21:S21"/>
    <mergeCell ref="P12:P13"/>
    <mergeCell ref="Q12:Q13"/>
    <mergeCell ref="R12:R13"/>
    <mergeCell ref="S12:S13"/>
    <mergeCell ref="B14:B16"/>
    <mergeCell ref="D17:Q17"/>
    <mergeCell ref="J12:J13"/>
    <mergeCell ref="K12:K13"/>
    <mergeCell ref="L12:L13"/>
    <mergeCell ref="M12:M13"/>
    <mergeCell ref="N12:N13"/>
    <mergeCell ref="O12:O13"/>
    <mergeCell ref="B11:J11"/>
    <mergeCell ref="K11:P11"/>
    <mergeCell ref="Q11:S11"/>
    <mergeCell ref="B12:B13"/>
    <mergeCell ref="C12:C13"/>
    <mergeCell ref="D12:D13"/>
    <mergeCell ref="E12:E13"/>
    <mergeCell ref="F12:F13"/>
    <mergeCell ref="G12:G13"/>
    <mergeCell ref="H12:I12"/>
    <mergeCell ref="B1:R1"/>
    <mergeCell ref="B2:Q2"/>
    <mergeCell ref="B3:Q3"/>
    <mergeCell ref="B4:Q4"/>
    <mergeCell ref="D7:L7"/>
    <mergeCell ref="P7:P10"/>
    <mergeCell ref="Q7:Q10"/>
    <mergeCell ref="D8:L8"/>
    <mergeCell ref="D9:L9"/>
    <mergeCell ref="D10:L10"/>
  </mergeCells>
  <conditionalFormatting sqref="Q7">
    <cfRule type="cellIs" dxfId="431" priority="33" operator="between">
      <formula>0.9</formula>
      <formula>1</formula>
    </cfRule>
    <cfRule type="cellIs" dxfId="430" priority="34" operator="between">
      <formula>0.8</formula>
      <formula>0.89</formula>
    </cfRule>
    <cfRule type="cellIs" dxfId="429" priority="35" operator="between">
      <formula>0.7</formula>
      <formula>0.79</formula>
    </cfRule>
    <cfRule type="cellIs" dxfId="428" priority="36" operator="between">
      <formula>0</formula>
      <formula>0.69</formula>
    </cfRule>
  </conditionalFormatting>
  <conditionalFormatting sqref="K14:K16 K27:K28 K30:K36">
    <cfRule type="cellIs" dxfId="427" priority="29" operator="equal">
      <formula>$W$11</formula>
    </cfRule>
    <cfRule type="cellIs" dxfId="426" priority="30" operator="equal">
      <formula>$W$10</formula>
    </cfRule>
    <cfRule type="cellIs" dxfId="425" priority="31" operator="equal">
      <formula>$W$9</formula>
    </cfRule>
    <cfRule type="cellIs" dxfId="424" priority="32" operator="equal">
      <formula>$W$8</formula>
    </cfRule>
  </conditionalFormatting>
  <conditionalFormatting sqref="P24:P25 P27:P28 P30 P33:P34">
    <cfRule type="cellIs" dxfId="423" priority="25" operator="between">
      <formula>1</formula>
      <formula>1</formula>
    </cfRule>
    <cfRule type="cellIs" dxfId="422" priority="26" operator="between">
      <formula>0.9</formula>
      <formula>0.99</formula>
    </cfRule>
    <cfRule type="cellIs" dxfId="421" priority="27" operator="between">
      <formula>0.89</formula>
      <formula>0.8</formula>
    </cfRule>
    <cfRule type="cellIs" dxfId="420" priority="28" operator="between">
      <formula>0.79</formula>
      <formula>0</formula>
    </cfRule>
  </conditionalFormatting>
  <conditionalFormatting sqref="P14:P16">
    <cfRule type="cellIs" dxfId="419" priority="21" operator="between">
      <formula>1</formula>
      <formula>1</formula>
    </cfRule>
    <cfRule type="cellIs" dxfId="418" priority="22" operator="between">
      <formula>0.9</formula>
      <formula>0.99</formula>
    </cfRule>
    <cfRule type="cellIs" dxfId="417" priority="23" operator="between">
      <formula>0.89</formula>
      <formula>0.8</formula>
    </cfRule>
    <cfRule type="cellIs" dxfId="416" priority="24" operator="between">
      <formula>0.79</formula>
      <formula>0</formula>
    </cfRule>
  </conditionalFormatting>
  <conditionalFormatting sqref="K42">
    <cfRule type="cellIs" dxfId="415" priority="15" operator="equal">
      <formula>$W$11</formula>
    </cfRule>
    <cfRule type="cellIs" dxfId="414" priority="16" operator="equal">
      <formula>$W$10</formula>
    </cfRule>
    <cfRule type="cellIs" dxfId="413" priority="17" operator="equal">
      <formula>$W$9</formula>
    </cfRule>
    <cfRule type="cellIs" dxfId="412" priority="18" operator="equal">
      <formula>$W$8</formula>
    </cfRule>
  </conditionalFormatting>
  <conditionalFormatting sqref="P42">
    <cfRule type="cellIs" dxfId="411" priority="11" operator="between">
      <formula>1</formula>
      <formula>1</formula>
    </cfRule>
    <cfRule type="cellIs" dxfId="410" priority="12" operator="between">
      <formula>0.9</formula>
      <formula>0.99</formula>
    </cfRule>
    <cfRule type="cellIs" dxfId="409" priority="13" operator="between">
      <formula>0.89</formula>
      <formula>0.8</formula>
    </cfRule>
    <cfRule type="cellIs" dxfId="408" priority="14" operator="between">
      <formula>0.79</formula>
      <formula>0</formula>
    </cfRule>
  </conditionalFormatting>
  <conditionalFormatting sqref="K38:K40">
    <cfRule type="cellIs" dxfId="407" priority="5" operator="equal">
      <formula>$W$11</formula>
    </cfRule>
    <cfRule type="cellIs" dxfId="406" priority="6" operator="equal">
      <formula>$W$10</formula>
    </cfRule>
    <cfRule type="cellIs" dxfId="405" priority="7" operator="equal">
      <formula>$W$9</formula>
    </cfRule>
    <cfRule type="cellIs" dxfId="404" priority="8" operator="equal">
      <formula>$W$8</formula>
    </cfRule>
  </conditionalFormatting>
  <conditionalFormatting sqref="P38">
    <cfRule type="cellIs" dxfId="403" priority="1" operator="between">
      <formula>1</formula>
      <formula>1</formula>
    </cfRule>
    <cfRule type="cellIs" dxfId="402" priority="2" operator="between">
      <formula>0.9</formula>
      <formula>0.99</formula>
    </cfRule>
    <cfRule type="cellIs" dxfId="401" priority="3" operator="between">
      <formula>0.89</formula>
      <formula>0.8</formula>
    </cfRule>
    <cfRule type="cellIs" dxfId="400" priority="4" operator="between">
      <formula>0.79</formula>
      <formula>0</formula>
    </cfRule>
  </conditionalFormatting>
  <dataValidations count="2">
    <dataValidation type="list" allowBlank="1" showInputMessage="1" showErrorMessage="1" sqref="K14:K16 K42 K27:K36 K38:K40" xr:uid="{EE783F0D-13C2-4B1A-B7C8-5A31BD2BFF33}">
      <formula1>$W$8:$W$11</formula1>
    </dataValidation>
    <dataValidation type="list" allowBlank="1" showInputMessage="1" showErrorMessage="1" sqref="R42 R14:R16 R26:R40" xr:uid="{168CB9E4-8C7C-4804-AD80-1E68466E1740}">
      <formula1>#REF!</formula1>
    </dataValidation>
  </dataValidations>
  <pageMargins left="0.70866141732283472" right="0.70866141732283472" top="0.74803149606299213" bottom="0.74803149606299213" header="0.31496062992125984" footer="0.31496062992125984"/>
  <pageSetup scale="50" orientation="landscape" r:id="rId1"/>
  <rowBreaks count="2" manualBreakCount="2">
    <brk id="43" max="16383" man="1"/>
    <brk id="79" max="16" man="1"/>
  </rowBreaks>
  <colBreaks count="1" manualBreakCount="1">
    <brk id="17" max="1048575" man="1"/>
  </colBreaks>
  <extLst>
    <ext xmlns:x14="http://schemas.microsoft.com/office/spreadsheetml/2009/9/main" uri="{78C0D931-6437-407d-A8EE-F0AAD7539E65}">
      <x14:conditionalFormattings>
        <x14:conditionalFormatting xmlns:xm="http://schemas.microsoft.com/office/excel/2006/main">
          <x14:cfRule type="containsText" priority="37" operator="containsText" id="{57377CDA-B5F9-4EC8-BAED-D8D046B69AE1}">
            <xm:f>NOT(ISERROR(SEARCH(#REF!,R14)))</xm:f>
            <xm:f>#REF!</xm:f>
            <x14:dxf>
              <font>
                <b/>
                <i val="0"/>
                <color theme="0"/>
              </font>
              <fill>
                <patternFill>
                  <bgColor rgb="FFFF0000"/>
                </patternFill>
              </fill>
            </x14:dxf>
          </x14:cfRule>
          <x14:cfRule type="containsText" priority="38" operator="containsText" id="{C9AA4AD5-3E23-4148-A907-248C3C5FA3C7}">
            <xm:f>NOT(ISERROR(SEARCH(#REF!,R14)))</xm:f>
            <xm:f>#REF!</xm:f>
            <x14:dxf>
              <font>
                <b/>
                <i val="0"/>
                <color theme="0"/>
              </font>
              <fill>
                <patternFill>
                  <bgColor rgb="FF00B050"/>
                </patternFill>
              </fill>
            </x14:dxf>
          </x14:cfRule>
          <xm:sqref>R14:R16 R26:R37</xm:sqref>
        </x14:conditionalFormatting>
        <x14:conditionalFormatting xmlns:xm="http://schemas.microsoft.com/office/excel/2006/main">
          <x14:cfRule type="containsText" priority="19" operator="containsText" id="{04235C48-0EAE-4E9E-9775-CC61C2A99A10}">
            <xm:f>NOT(ISERROR(SEARCH(#REF!,R42)))</xm:f>
            <xm:f>#REF!</xm:f>
            <x14:dxf>
              <font>
                <b/>
                <i val="0"/>
                <color theme="0"/>
              </font>
              <fill>
                <patternFill>
                  <bgColor rgb="FFFF0000"/>
                </patternFill>
              </fill>
            </x14:dxf>
          </x14:cfRule>
          <x14:cfRule type="containsText" priority="20" operator="containsText" id="{9ED4B0AC-C8F3-41E0-99EE-5FCC84CB5678}">
            <xm:f>NOT(ISERROR(SEARCH(#REF!,R42)))</xm:f>
            <xm:f>#REF!</xm:f>
            <x14:dxf>
              <font>
                <b/>
                <i val="0"/>
                <color theme="0"/>
              </font>
              <fill>
                <patternFill>
                  <bgColor rgb="FF00B050"/>
                </patternFill>
              </fill>
            </x14:dxf>
          </x14:cfRule>
          <xm:sqref>R42</xm:sqref>
        </x14:conditionalFormatting>
        <x14:conditionalFormatting xmlns:xm="http://schemas.microsoft.com/office/excel/2006/main">
          <x14:cfRule type="containsText" priority="9" operator="containsText" id="{E675DD66-320B-4B90-829D-7DD1284627CC}">
            <xm:f>NOT(ISERROR(SEARCH(#REF!,R38)))</xm:f>
            <xm:f>#REF!</xm:f>
            <x14:dxf>
              <font>
                <b/>
                <i val="0"/>
                <color theme="0"/>
              </font>
              <fill>
                <patternFill>
                  <bgColor rgb="FFFF0000"/>
                </patternFill>
              </fill>
            </x14:dxf>
          </x14:cfRule>
          <x14:cfRule type="containsText" priority="10" operator="containsText" id="{778E8F19-68C2-4EF8-9E6D-A9B82A03312B}">
            <xm:f>NOT(ISERROR(SEARCH(#REF!,R38)))</xm:f>
            <xm:f>#REF!</xm:f>
            <x14:dxf>
              <font>
                <b/>
                <i val="0"/>
                <color theme="0"/>
              </font>
              <fill>
                <patternFill>
                  <bgColor rgb="FF00B050"/>
                </patternFill>
              </fill>
            </x14:dxf>
          </x14:cfRule>
          <xm:sqref>R38:R40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9930-847A-49EF-AF0E-E9F16D924885}">
  <sheetPr>
    <pageSetUpPr fitToPage="1"/>
  </sheetPr>
  <dimension ref="A1:AT117"/>
  <sheetViews>
    <sheetView showGridLines="0" view="pageBreakPreview" topLeftCell="A12" zoomScale="110" zoomScaleNormal="80" zoomScaleSheetLayoutView="110" workbookViewId="0">
      <selection activeCell="K5" sqref="K1:L1048576"/>
    </sheetView>
  </sheetViews>
  <sheetFormatPr baseColWidth="10" defaultColWidth="11.42578125" defaultRowHeight="15" x14ac:dyDescent="0.25"/>
  <cols>
    <col min="1" max="1" width="3.5703125" style="4" customWidth="1" collapsed="1"/>
    <col min="2" max="2" width="29.28515625" style="120" customWidth="1" collapsed="1"/>
    <col min="3" max="3" width="28.85546875" style="120" customWidth="1" collapsed="1"/>
    <col min="4" max="4" width="27.28515625" style="121" customWidth="1" collapsed="1"/>
    <col min="5" max="5" width="25" style="121" hidden="1" customWidth="1"/>
    <col min="6" max="6" width="28" style="121" customWidth="1" collapsed="1"/>
    <col min="7" max="7" width="23.5703125" style="121" hidden="1" customWidth="1"/>
    <col min="8" max="8" width="16.5703125" style="4" customWidth="1" collapsed="1"/>
    <col min="9" max="9" width="16.42578125" style="4" customWidth="1" collapsed="1"/>
    <col min="10" max="10" width="26.85546875" style="4" customWidth="1" collapsed="1"/>
    <col min="11" max="11" width="28.42578125" style="4" customWidth="1" collapsed="1"/>
    <col min="12" max="12" width="15.7109375" style="4" customWidth="1" collapsed="1"/>
    <col min="13" max="13" width="19.28515625" style="4" hidden="1" customWidth="1" collapsed="1"/>
    <col min="14" max="14" width="19.7109375" style="4" hidden="1" customWidth="1" collapsed="1"/>
    <col min="15" max="15" width="20.140625" style="4" hidden="1" customWidth="1" collapsed="1"/>
    <col min="16" max="16" width="26.7109375" style="122" customWidth="1" collapsed="1"/>
    <col min="17" max="17" width="29.28515625" style="121" customWidth="1" collapsed="1"/>
    <col min="18" max="18" width="22.28515625" style="4" hidden="1" customWidth="1" collapsed="1"/>
    <col min="19" max="19" width="27.7109375" style="4" hidden="1" customWidth="1" collapsed="1"/>
    <col min="20" max="20" width="11.42578125" style="4" hidden="1" customWidth="1" collapsed="1"/>
    <col min="21" max="21" width="13.42578125" style="4" hidden="1" customWidth="1" collapsed="1"/>
    <col min="22" max="39" width="11.42578125" style="4" collapsed="1"/>
    <col min="40" max="41" width="11.42578125" style="4"/>
    <col min="42" max="43" width="11.42578125" style="4" collapsed="1"/>
    <col min="44" max="46" width="11.42578125" style="4"/>
    <col min="47" max="16384" width="11.42578125" style="4" collapsed="1"/>
  </cols>
  <sheetData>
    <row r="1" spans="1:35" x14ac:dyDescent="0.25">
      <c r="A1" s="1"/>
      <c r="B1" s="2"/>
      <c r="C1" s="2"/>
      <c r="D1" s="2"/>
      <c r="E1" s="2"/>
      <c r="F1" s="3"/>
      <c r="G1" s="3"/>
      <c r="H1" s="2"/>
      <c r="I1" s="2"/>
      <c r="J1" s="2"/>
      <c r="K1" s="2"/>
      <c r="L1" s="2"/>
      <c r="M1" s="2"/>
      <c r="N1" s="2"/>
      <c r="O1" s="2"/>
      <c r="P1" s="2"/>
      <c r="Q1" s="3"/>
      <c r="R1" s="2"/>
      <c r="S1" s="1"/>
      <c r="T1" s="1"/>
      <c r="U1" s="1"/>
      <c r="V1" s="1"/>
      <c r="W1" s="1"/>
      <c r="X1" s="1"/>
    </row>
    <row r="2" spans="1:35" ht="25.5" x14ac:dyDescent="0.35">
      <c r="A2" s="1"/>
      <c r="B2" s="130" t="s">
        <v>0</v>
      </c>
      <c r="C2" s="130"/>
      <c r="D2" s="130"/>
      <c r="E2" s="130"/>
      <c r="F2" s="131"/>
      <c r="G2" s="131"/>
      <c r="H2" s="130"/>
      <c r="I2" s="130"/>
      <c r="J2" s="130"/>
      <c r="K2" s="130"/>
      <c r="L2" s="130"/>
      <c r="M2" s="130"/>
      <c r="N2" s="130"/>
      <c r="O2" s="130"/>
      <c r="P2" s="130"/>
      <c r="Q2" s="131"/>
      <c r="R2" s="1"/>
      <c r="S2" s="1"/>
      <c r="T2" s="1"/>
      <c r="U2" s="1"/>
      <c r="V2" s="1"/>
      <c r="W2" s="1"/>
      <c r="X2" s="1"/>
      <c r="Y2" s="1"/>
      <c r="Z2" s="1"/>
      <c r="AA2" s="1"/>
      <c r="AB2" s="1"/>
      <c r="AC2" s="1"/>
      <c r="AD2" s="1"/>
      <c r="AE2" s="1"/>
      <c r="AF2" s="1"/>
      <c r="AG2" s="1"/>
      <c r="AH2" s="1"/>
      <c r="AI2" s="1"/>
    </row>
    <row r="3" spans="1:35" ht="20.25" x14ac:dyDescent="0.3">
      <c r="A3" s="1"/>
      <c r="B3" s="132" t="s">
        <v>1</v>
      </c>
      <c r="C3" s="132"/>
      <c r="D3" s="132"/>
      <c r="E3" s="132"/>
      <c r="F3" s="133"/>
      <c r="G3" s="133"/>
      <c r="H3" s="132"/>
      <c r="I3" s="132"/>
      <c r="J3" s="132"/>
      <c r="K3" s="132"/>
      <c r="L3" s="132"/>
      <c r="M3" s="132"/>
      <c r="N3" s="132"/>
      <c r="O3" s="132"/>
      <c r="P3" s="132"/>
      <c r="Q3" s="133"/>
      <c r="R3" s="1"/>
      <c r="S3" s="1"/>
      <c r="T3" s="1"/>
      <c r="U3" s="1"/>
      <c r="V3" s="1"/>
      <c r="W3" s="1"/>
      <c r="X3" s="1"/>
      <c r="Y3" s="1"/>
      <c r="Z3" s="1"/>
      <c r="AA3" s="1"/>
      <c r="AB3" s="1"/>
      <c r="AC3" s="1"/>
      <c r="AD3" s="1"/>
      <c r="AE3" s="1"/>
      <c r="AF3" s="1"/>
      <c r="AG3" s="1"/>
      <c r="AH3" s="1"/>
      <c r="AI3" s="1"/>
    </row>
    <row r="4" spans="1:35" ht="16.5" x14ac:dyDescent="0.25">
      <c r="A4" s="1"/>
      <c r="B4" s="134" t="s">
        <v>134</v>
      </c>
      <c r="C4" s="134"/>
      <c r="D4" s="134"/>
      <c r="E4" s="134"/>
      <c r="F4" s="135"/>
      <c r="G4" s="135"/>
      <c r="H4" s="134"/>
      <c r="I4" s="134"/>
      <c r="J4" s="134"/>
      <c r="K4" s="134"/>
      <c r="L4" s="134"/>
      <c r="M4" s="134"/>
      <c r="N4" s="134"/>
      <c r="O4" s="134"/>
      <c r="P4" s="134"/>
      <c r="Q4" s="135"/>
      <c r="R4" s="1"/>
      <c r="S4" s="1"/>
      <c r="T4" s="1"/>
      <c r="U4" s="1"/>
      <c r="V4" s="1"/>
      <c r="W4" s="1"/>
      <c r="X4" s="1"/>
      <c r="Y4" s="1"/>
      <c r="Z4" s="1"/>
      <c r="AA4" s="1"/>
      <c r="AB4" s="1"/>
      <c r="AC4" s="1"/>
      <c r="AD4" s="1"/>
      <c r="AE4" s="1"/>
      <c r="AF4" s="1"/>
      <c r="AG4" s="1"/>
      <c r="AH4" s="1"/>
      <c r="AI4" s="1"/>
    </row>
    <row r="5" spans="1:35" x14ac:dyDescent="0.25">
      <c r="A5" s="1"/>
      <c r="B5" s="11"/>
      <c r="C5" s="11"/>
      <c r="D5" s="12"/>
      <c r="E5" s="12"/>
      <c r="F5" s="12"/>
      <c r="G5" s="12"/>
      <c r="H5" s="1"/>
      <c r="I5" s="1"/>
      <c r="J5" s="1"/>
      <c r="K5" s="1"/>
      <c r="L5" s="1"/>
      <c r="M5" s="1"/>
      <c r="N5" s="1"/>
      <c r="O5" s="1"/>
      <c r="P5" s="13"/>
      <c r="Q5" s="12"/>
      <c r="R5" s="1"/>
      <c r="S5" s="1"/>
      <c r="T5" s="1"/>
      <c r="U5" s="1"/>
      <c r="V5" s="1"/>
      <c r="W5" s="1"/>
      <c r="X5" s="1"/>
      <c r="Y5" s="1"/>
      <c r="Z5" s="1"/>
      <c r="AA5" s="1"/>
      <c r="AB5" s="1"/>
      <c r="AC5" s="1"/>
      <c r="AD5" s="1"/>
      <c r="AE5" s="1"/>
      <c r="AF5" s="1"/>
      <c r="AG5" s="1"/>
      <c r="AH5" s="1"/>
      <c r="AI5" s="1"/>
    </row>
    <row r="6" spans="1:35" ht="27" customHeight="1" x14ac:dyDescent="0.25">
      <c r="A6" s="1"/>
      <c r="B6" s="11"/>
      <c r="C6" s="11"/>
      <c r="D6" s="12"/>
      <c r="E6" s="12"/>
      <c r="F6" s="12"/>
      <c r="G6" s="12"/>
      <c r="H6" s="1"/>
      <c r="I6" s="1"/>
      <c r="J6" s="1"/>
      <c r="K6" s="1"/>
      <c r="L6" s="1"/>
      <c r="M6" s="1"/>
      <c r="N6" s="1"/>
      <c r="O6" s="1"/>
      <c r="P6" s="13"/>
      <c r="Q6" s="12"/>
      <c r="R6" s="1"/>
      <c r="S6" s="1"/>
      <c r="T6" s="1"/>
      <c r="U6" s="1"/>
    </row>
    <row r="7" spans="1:35" ht="19.5" customHeight="1" x14ac:dyDescent="0.25">
      <c r="A7" s="1"/>
      <c r="B7" s="136" t="s">
        <v>3</v>
      </c>
      <c r="C7" s="299" t="s">
        <v>135</v>
      </c>
      <c r="D7" s="300"/>
      <c r="E7" s="300"/>
      <c r="F7" s="300"/>
      <c r="G7" s="300"/>
      <c r="H7" s="300"/>
      <c r="I7" s="300"/>
      <c r="J7" s="300"/>
      <c r="K7" s="300"/>
      <c r="L7" s="300"/>
      <c r="M7" s="301"/>
      <c r="N7" s="301"/>
      <c r="O7" s="301"/>
      <c r="P7" s="140" t="s">
        <v>5</v>
      </c>
      <c r="Q7" s="141">
        <f>AVERAGE(P15,P17)</f>
        <v>1</v>
      </c>
      <c r="R7" s="142"/>
      <c r="S7" s="142"/>
      <c r="T7" s="1"/>
      <c r="U7" s="1"/>
      <c r="V7" s="1"/>
      <c r="W7" s="1"/>
      <c r="X7" s="1"/>
    </row>
    <row r="8" spans="1:35" ht="16.5" customHeight="1" x14ac:dyDescent="0.25">
      <c r="A8" s="1"/>
      <c r="B8" s="136" t="s">
        <v>78</v>
      </c>
      <c r="C8" s="302" t="s">
        <v>79</v>
      </c>
      <c r="D8" s="303"/>
      <c r="E8" s="304"/>
      <c r="F8" s="304"/>
      <c r="G8" s="304"/>
      <c r="H8" s="304"/>
      <c r="I8" s="304"/>
      <c r="J8" s="304"/>
      <c r="K8" s="304"/>
      <c r="L8" s="305"/>
      <c r="M8" s="142"/>
      <c r="N8" s="142"/>
      <c r="O8" s="142"/>
      <c r="P8" s="140"/>
      <c r="Q8" s="141"/>
      <c r="R8" s="142"/>
      <c r="S8" s="142"/>
      <c r="T8" s="1"/>
      <c r="U8" s="1"/>
      <c r="V8" s="1"/>
      <c r="W8" s="1"/>
      <c r="X8" s="1"/>
    </row>
    <row r="9" spans="1:35" ht="16.5" customHeight="1" x14ac:dyDescent="0.25">
      <c r="A9" s="1"/>
      <c r="B9" s="143" t="s">
        <v>6</v>
      </c>
      <c r="C9" s="144" t="s">
        <v>80</v>
      </c>
      <c r="D9" s="145"/>
      <c r="E9" s="145"/>
      <c r="F9" s="145"/>
      <c r="G9" s="145"/>
      <c r="H9" s="145"/>
      <c r="I9" s="145"/>
      <c r="J9" s="145"/>
      <c r="K9" s="145"/>
      <c r="L9" s="145"/>
      <c r="M9" s="306"/>
      <c r="N9" s="306"/>
      <c r="O9" s="306"/>
      <c r="P9" s="140"/>
      <c r="Q9" s="141"/>
      <c r="R9" s="147"/>
      <c r="S9" s="147"/>
      <c r="T9" s="27"/>
      <c r="U9" s="4" t="s">
        <v>8</v>
      </c>
      <c r="V9" s="1"/>
    </row>
    <row r="10" spans="1:35" ht="16.5" customHeight="1" x14ac:dyDescent="0.25">
      <c r="A10" s="1"/>
      <c r="B10" s="143" t="s">
        <v>9</v>
      </c>
      <c r="C10" s="144" t="s">
        <v>136</v>
      </c>
      <c r="D10" s="145"/>
      <c r="E10" s="145"/>
      <c r="F10" s="145"/>
      <c r="G10" s="145"/>
      <c r="H10" s="145"/>
      <c r="I10" s="145"/>
      <c r="J10" s="145"/>
      <c r="K10" s="145"/>
      <c r="L10" s="145"/>
      <c r="M10" s="306"/>
      <c r="N10" s="306"/>
      <c r="O10" s="306"/>
      <c r="P10" s="140"/>
      <c r="Q10" s="141"/>
      <c r="R10" s="147"/>
      <c r="S10" s="147"/>
      <c r="T10" s="28"/>
      <c r="U10" s="4" t="s">
        <v>11</v>
      </c>
      <c r="V10" s="1"/>
    </row>
    <row r="11" spans="1:35" ht="31.5" customHeight="1" x14ac:dyDescent="0.25">
      <c r="A11" s="1"/>
      <c r="B11" s="143" t="s">
        <v>12</v>
      </c>
      <c r="C11" s="144" t="s">
        <v>137</v>
      </c>
      <c r="D11" s="145"/>
      <c r="E11" s="145"/>
      <c r="F11" s="145"/>
      <c r="G11" s="145"/>
      <c r="H11" s="145"/>
      <c r="I11" s="145"/>
      <c r="J11" s="145"/>
      <c r="K11" s="145"/>
      <c r="L11" s="145"/>
      <c r="M11" s="306"/>
      <c r="N11" s="306"/>
      <c r="O11" s="306"/>
      <c r="P11" s="140"/>
      <c r="Q11" s="141"/>
      <c r="R11" s="147"/>
      <c r="S11" s="147"/>
      <c r="T11" s="29"/>
      <c r="U11" s="4" t="s">
        <v>14</v>
      </c>
      <c r="V11" s="1"/>
    </row>
    <row r="12" spans="1:35" ht="18.75" customHeight="1" x14ac:dyDescent="0.25">
      <c r="A12" s="1"/>
      <c r="B12" s="151" t="s">
        <v>15</v>
      </c>
      <c r="C12" s="152"/>
      <c r="D12" s="152"/>
      <c r="E12" s="152"/>
      <c r="F12" s="152"/>
      <c r="G12" s="152"/>
      <c r="H12" s="152"/>
      <c r="I12" s="152"/>
      <c r="J12" s="153"/>
      <c r="K12" s="151" t="s">
        <v>16</v>
      </c>
      <c r="L12" s="152"/>
      <c r="M12" s="152"/>
      <c r="N12" s="152"/>
      <c r="O12" s="152"/>
      <c r="P12" s="152"/>
      <c r="Q12" s="154" t="s">
        <v>17</v>
      </c>
      <c r="R12" s="154"/>
      <c r="S12" s="154"/>
      <c r="T12" s="34"/>
      <c r="U12" s="1" t="s">
        <v>18</v>
      </c>
      <c r="V12" s="1"/>
      <c r="W12" s="155"/>
      <c r="X12" s="155"/>
      <c r="Y12" s="1"/>
      <c r="Z12" s="1"/>
      <c r="AA12" s="1"/>
      <c r="AB12" s="1"/>
    </row>
    <row r="13" spans="1:35" ht="39.75" customHeight="1" x14ac:dyDescent="0.25">
      <c r="A13" s="1"/>
      <c r="B13" s="156" t="s">
        <v>19</v>
      </c>
      <c r="C13" s="157" t="s">
        <v>20</v>
      </c>
      <c r="D13" s="156" t="s">
        <v>21</v>
      </c>
      <c r="E13" s="307" t="s">
        <v>22</v>
      </c>
      <c r="F13" s="159" t="s">
        <v>23</v>
      </c>
      <c r="G13" s="307" t="s">
        <v>24</v>
      </c>
      <c r="H13" s="161" t="s">
        <v>25</v>
      </c>
      <c r="I13" s="162"/>
      <c r="J13" s="160" t="s">
        <v>26</v>
      </c>
      <c r="K13" s="158" t="s">
        <v>27</v>
      </c>
      <c r="L13" s="160" t="s">
        <v>28</v>
      </c>
      <c r="M13" s="163" t="s">
        <v>29</v>
      </c>
      <c r="N13" s="163" t="s">
        <v>30</v>
      </c>
      <c r="O13" s="164" t="s">
        <v>83</v>
      </c>
      <c r="P13" s="165" t="s">
        <v>32</v>
      </c>
      <c r="Q13" s="158" t="s">
        <v>33</v>
      </c>
      <c r="R13" s="163" t="s">
        <v>34</v>
      </c>
      <c r="S13" s="164" t="s">
        <v>28</v>
      </c>
      <c r="T13" s="1"/>
      <c r="U13" s="1"/>
      <c r="V13" s="1"/>
      <c r="W13" s="1"/>
      <c r="X13" s="1"/>
      <c r="Y13" s="1"/>
      <c r="Z13" s="1"/>
      <c r="AA13" s="1"/>
    </row>
    <row r="14" spans="1:35" ht="24" customHeight="1" x14ac:dyDescent="0.25">
      <c r="A14" s="1"/>
      <c r="B14" s="159"/>
      <c r="C14" s="157"/>
      <c r="D14" s="159"/>
      <c r="E14" s="308"/>
      <c r="F14" s="309"/>
      <c r="G14" s="308"/>
      <c r="H14" s="310" t="s">
        <v>35</v>
      </c>
      <c r="I14" s="310" t="s">
        <v>36</v>
      </c>
      <c r="J14" s="311"/>
      <c r="K14" s="158"/>
      <c r="L14" s="311"/>
      <c r="M14" s="312"/>
      <c r="N14" s="312"/>
      <c r="O14" s="164"/>
      <c r="P14" s="313"/>
      <c r="Q14" s="158"/>
      <c r="R14" s="170"/>
      <c r="S14" s="163"/>
      <c r="T14" s="1"/>
      <c r="U14" s="1"/>
      <c r="V14" s="1"/>
      <c r="W14" s="1"/>
      <c r="X14" s="1"/>
      <c r="Y14" s="1"/>
      <c r="Z14" s="1"/>
      <c r="AA14" s="1"/>
    </row>
    <row r="15" spans="1:35" ht="90.75" customHeight="1" x14ac:dyDescent="0.25">
      <c r="A15" s="1"/>
      <c r="B15" s="97" t="s">
        <v>138</v>
      </c>
      <c r="C15" s="314" t="s">
        <v>139</v>
      </c>
      <c r="D15" s="315" t="s">
        <v>140</v>
      </c>
      <c r="E15" s="101">
        <v>0.4</v>
      </c>
      <c r="F15" s="316" t="s">
        <v>141</v>
      </c>
      <c r="G15" s="176">
        <v>0.25</v>
      </c>
      <c r="H15" s="83" t="s">
        <v>142</v>
      </c>
      <c r="I15" s="83" t="s">
        <v>143</v>
      </c>
      <c r="J15" s="317" t="s">
        <v>144</v>
      </c>
      <c r="K15" s="281" t="s">
        <v>8</v>
      </c>
      <c r="L15" s="318"/>
      <c r="M15" s="58">
        <f>IF(K15="SI",G15, IF( K15="Cumplimiento Negativo",G15,"0"))</f>
        <v>0.25</v>
      </c>
      <c r="N15" s="184">
        <f>SUM(M15:M16)</f>
        <v>0.4</v>
      </c>
      <c r="O15" s="184">
        <f>SUM(G15:G16)</f>
        <v>0.4</v>
      </c>
      <c r="P15" s="209">
        <f>+N15/O15</f>
        <v>1</v>
      </c>
      <c r="Q15" s="319" t="s">
        <v>145</v>
      </c>
      <c r="R15" s="186"/>
      <c r="S15" s="68"/>
      <c r="T15" s="1"/>
      <c r="U15" s="1"/>
      <c r="V15" s="1"/>
      <c r="W15" s="1"/>
    </row>
    <row r="16" spans="1:35" ht="84" customHeight="1" x14ac:dyDescent="0.25">
      <c r="A16" s="1"/>
      <c r="B16" s="107"/>
      <c r="C16" s="320"/>
      <c r="D16" s="321"/>
      <c r="E16" s="117"/>
      <c r="F16" s="175" t="s">
        <v>146</v>
      </c>
      <c r="G16" s="176">
        <v>0.15</v>
      </c>
      <c r="H16" s="83" t="s">
        <v>142</v>
      </c>
      <c r="I16" s="83" t="s">
        <v>143</v>
      </c>
      <c r="J16" s="317" t="s">
        <v>147</v>
      </c>
      <c r="K16" s="85" t="s">
        <v>8</v>
      </c>
      <c r="L16" s="318"/>
      <c r="M16" s="58">
        <f>IF(K16="SI",G16, IF( K16="Cumplimiento Negativo",G16,"0"))</f>
        <v>0.15</v>
      </c>
      <c r="N16" s="184">
        <f>SUM(M16)</f>
        <v>0.15</v>
      </c>
      <c r="O16" s="184">
        <f>SUM(G16)</f>
        <v>0.15</v>
      </c>
      <c r="P16" s="222"/>
      <c r="Q16" s="319" t="s">
        <v>148</v>
      </c>
      <c r="R16" s="186"/>
      <c r="S16" s="68"/>
      <c r="T16" s="1"/>
      <c r="U16" s="1"/>
      <c r="V16" s="1"/>
      <c r="W16" s="1"/>
    </row>
    <row r="17" spans="1:39" ht="90.75" customHeight="1" x14ac:dyDescent="0.25">
      <c r="A17" s="1"/>
      <c r="B17" s="97" t="s">
        <v>149</v>
      </c>
      <c r="C17" s="322" t="s">
        <v>150</v>
      </c>
      <c r="D17" s="315" t="s">
        <v>151</v>
      </c>
      <c r="E17" s="101">
        <v>0.4</v>
      </c>
      <c r="F17" s="175" t="s">
        <v>152</v>
      </c>
      <c r="G17" s="176">
        <v>0.25</v>
      </c>
      <c r="H17" s="83" t="s">
        <v>153</v>
      </c>
      <c r="I17" s="83" t="s">
        <v>143</v>
      </c>
      <c r="J17" s="317" t="s">
        <v>144</v>
      </c>
      <c r="K17" s="281" t="s">
        <v>8</v>
      </c>
      <c r="L17" s="318" t="s">
        <v>154</v>
      </c>
      <c r="M17" s="58">
        <f t="shared" ref="M17:M18" si="0">IF(K17="SI",G17, IF( K17="Cumplimiento Negativo",G17,"0"))</f>
        <v>0.25</v>
      </c>
      <c r="N17" s="184">
        <f>SUM(M17:M18)</f>
        <v>0.4</v>
      </c>
      <c r="O17" s="184">
        <f>SUM(G17:G18)</f>
        <v>0.4</v>
      </c>
      <c r="P17" s="209">
        <f>+N17/O17</f>
        <v>1</v>
      </c>
      <c r="Q17" s="319" t="s">
        <v>155</v>
      </c>
      <c r="R17" s="186"/>
      <c r="S17" s="68"/>
      <c r="T17" s="1"/>
      <c r="U17" s="1"/>
      <c r="V17" s="1"/>
      <c r="W17" s="1"/>
    </row>
    <row r="18" spans="1:39" ht="84" customHeight="1" x14ac:dyDescent="0.25">
      <c r="A18" s="1"/>
      <c r="B18" s="107"/>
      <c r="C18" s="323" t="s">
        <v>156</v>
      </c>
      <c r="D18" s="321"/>
      <c r="E18" s="117"/>
      <c r="F18" s="175" t="s">
        <v>157</v>
      </c>
      <c r="G18" s="176">
        <v>0.15</v>
      </c>
      <c r="H18" s="83" t="s">
        <v>153</v>
      </c>
      <c r="I18" s="83" t="s">
        <v>143</v>
      </c>
      <c r="J18" s="317" t="s">
        <v>158</v>
      </c>
      <c r="K18" s="85" t="s">
        <v>8</v>
      </c>
      <c r="L18" s="318"/>
      <c r="M18" s="58">
        <f t="shared" si="0"/>
        <v>0.15</v>
      </c>
      <c r="N18" s="184">
        <f>SUM(M18)</f>
        <v>0.15</v>
      </c>
      <c r="O18" s="184">
        <f>SUM(G18)</f>
        <v>0.15</v>
      </c>
      <c r="P18" s="237"/>
      <c r="Q18" s="319" t="s">
        <v>159</v>
      </c>
      <c r="R18" s="186"/>
      <c r="S18" s="68"/>
      <c r="T18" s="1"/>
      <c r="U18" s="1"/>
      <c r="V18" s="1"/>
      <c r="W18" s="1"/>
    </row>
    <row r="19" spans="1:39" x14ac:dyDescent="0.25">
      <c r="C19" s="323"/>
      <c r="D19" s="324"/>
      <c r="E19" s="325"/>
      <c r="S19" s="1"/>
      <c r="T19" s="1"/>
      <c r="U19" s="1"/>
    </row>
    <row r="20" spans="1:39" ht="22.5" x14ac:dyDescent="0.25">
      <c r="A20" s="1"/>
      <c r="B20" s="326" t="s">
        <v>69</v>
      </c>
      <c r="C20" s="326"/>
      <c r="D20" s="326"/>
      <c r="E20" s="326"/>
      <c r="F20" s="326"/>
      <c r="G20" s="326"/>
      <c r="H20" s="326"/>
      <c r="I20" s="326"/>
      <c r="J20" s="326"/>
      <c r="K20" s="326"/>
      <c r="L20" s="326"/>
      <c r="M20" s="155"/>
      <c r="N20" s="155"/>
      <c r="O20" s="155"/>
      <c r="P20" s="155"/>
      <c r="Q20" s="155"/>
      <c r="R20" s="155"/>
      <c r="S20" s="155"/>
      <c r="T20" s="1"/>
      <c r="U20" s="1"/>
      <c r="V20" s="1"/>
      <c r="W20" s="1"/>
      <c r="X20" s="1"/>
      <c r="Y20" s="1"/>
      <c r="Z20" s="1"/>
      <c r="AA20" s="1"/>
      <c r="AB20" s="1"/>
      <c r="AC20" s="1"/>
      <c r="AD20" s="1"/>
      <c r="AE20" s="1"/>
      <c r="AF20" s="1"/>
      <c r="AG20" s="1"/>
      <c r="AH20" s="1"/>
      <c r="AI20" s="1"/>
      <c r="AJ20" s="1"/>
      <c r="AK20" s="1"/>
      <c r="AL20" s="1"/>
      <c r="AM20" s="1"/>
    </row>
    <row r="21" spans="1:39" ht="35.25" customHeight="1" x14ac:dyDescent="0.25">
      <c r="A21" s="1"/>
      <c r="B21" s="285" t="s">
        <v>70</v>
      </c>
      <c r="C21" s="285"/>
      <c r="D21" s="285"/>
      <c r="E21" s="286"/>
      <c r="F21" s="285" t="s">
        <v>71</v>
      </c>
      <c r="G21" s="285"/>
      <c r="H21" s="285"/>
      <c r="I21" s="285" t="s">
        <v>72</v>
      </c>
      <c r="J21" s="285"/>
      <c r="K21" s="286" t="s">
        <v>73</v>
      </c>
      <c r="L21" s="286" t="s">
        <v>74</v>
      </c>
      <c r="M21" s="155"/>
      <c r="N21" s="155"/>
      <c r="O21" s="155"/>
      <c r="P21" s="155"/>
      <c r="Q21" s="155"/>
      <c r="R21" s="155"/>
      <c r="S21" s="155"/>
      <c r="T21" s="1"/>
      <c r="U21" s="1"/>
      <c r="V21" s="1"/>
      <c r="W21" s="1"/>
      <c r="X21" s="1"/>
      <c r="Y21" s="1"/>
      <c r="Z21" s="1"/>
      <c r="AA21" s="1"/>
      <c r="AB21" s="1"/>
      <c r="AC21" s="1"/>
      <c r="AD21" s="1"/>
      <c r="AE21" s="1"/>
      <c r="AF21" s="1"/>
      <c r="AG21" s="1"/>
      <c r="AH21" s="1"/>
      <c r="AI21" s="1"/>
      <c r="AJ21" s="1"/>
      <c r="AK21" s="1"/>
      <c r="AL21" s="1"/>
      <c r="AM21" s="1"/>
    </row>
    <row r="22" spans="1:39" ht="19.5" customHeight="1" x14ac:dyDescent="0.25">
      <c r="A22" s="1"/>
      <c r="B22" s="327"/>
      <c r="C22" s="327"/>
      <c r="D22" s="327"/>
      <c r="E22" s="328"/>
      <c r="F22" s="126"/>
      <c r="G22" s="126"/>
      <c r="H22" s="126"/>
      <c r="I22" s="126"/>
      <c r="J22" s="126"/>
      <c r="K22" s="128"/>
      <c r="L22" s="128"/>
      <c r="M22" s="155"/>
      <c r="N22" s="155"/>
      <c r="O22" s="155"/>
      <c r="P22" s="155"/>
      <c r="Q22" s="155"/>
      <c r="R22" s="129"/>
      <c r="S22" s="129"/>
      <c r="T22" s="1"/>
      <c r="U22" s="1"/>
      <c r="V22" s="1"/>
      <c r="W22" s="1"/>
      <c r="X22" s="1"/>
      <c r="Y22" s="1"/>
      <c r="Z22" s="1"/>
      <c r="AA22" s="1"/>
      <c r="AB22" s="1"/>
      <c r="AC22" s="1"/>
      <c r="AD22" s="1"/>
      <c r="AE22" s="1"/>
      <c r="AF22" s="1"/>
      <c r="AG22" s="1"/>
      <c r="AH22" s="1"/>
      <c r="AI22" s="1"/>
      <c r="AJ22" s="1"/>
      <c r="AK22" s="1"/>
      <c r="AL22" s="1"/>
      <c r="AM22" s="1"/>
    </row>
    <row r="23" spans="1:39" ht="15" customHeight="1" x14ac:dyDescent="0.25">
      <c r="A23" s="1"/>
      <c r="B23" s="126"/>
      <c r="C23" s="126"/>
      <c r="D23" s="126"/>
      <c r="E23" s="127"/>
      <c r="F23" s="126"/>
      <c r="G23" s="126"/>
      <c r="H23" s="126"/>
      <c r="I23" s="126"/>
      <c r="J23" s="126"/>
      <c r="K23" s="128"/>
      <c r="L23" s="128"/>
      <c r="M23" s="155"/>
      <c r="N23" s="155"/>
      <c r="O23" s="155"/>
      <c r="P23" s="155"/>
      <c r="Q23" s="155"/>
      <c r="R23" s="129"/>
      <c r="S23" s="129"/>
      <c r="T23" s="1"/>
      <c r="U23" s="1"/>
      <c r="V23" s="1"/>
      <c r="W23" s="1"/>
      <c r="X23" s="1"/>
      <c r="Y23" s="1"/>
      <c r="Z23" s="1"/>
      <c r="AA23" s="1"/>
      <c r="AB23" s="1"/>
      <c r="AC23" s="1"/>
      <c r="AD23" s="1"/>
      <c r="AE23" s="1"/>
      <c r="AF23" s="1"/>
      <c r="AG23" s="1"/>
      <c r="AH23" s="1"/>
      <c r="AI23" s="1"/>
      <c r="AJ23" s="1"/>
      <c r="AK23" s="1"/>
      <c r="AL23" s="1"/>
      <c r="AM23" s="1"/>
    </row>
    <row r="24" spans="1:39" ht="15" customHeight="1" x14ac:dyDescent="0.25">
      <c r="A24" s="1"/>
      <c r="B24" s="126"/>
      <c r="C24" s="126"/>
      <c r="D24" s="126"/>
      <c r="E24" s="127"/>
      <c r="F24" s="126"/>
      <c r="G24" s="126"/>
      <c r="H24" s="126"/>
      <c r="I24" s="126"/>
      <c r="J24" s="126"/>
      <c r="K24" s="128"/>
      <c r="L24" s="128"/>
      <c r="M24" s="155"/>
      <c r="N24" s="155"/>
      <c r="O24" s="155"/>
      <c r="P24" s="155"/>
      <c r="Q24" s="155"/>
      <c r="R24" s="129"/>
      <c r="S24" s="129"/>
      <c r="T24" s="1"/>
      <c r="U24" s="1"/>
      <c r="V24" s="1"/>
      <c r="W24" s="1"/>
      <c r="X24" s="1"/>
      <c r="Y24" s="1"/>
      <c r="Z24" s="1"/>
      <c r="AA24" s="1"/>
      <c r="AB24" s="1"/>
      <c r="AC24" s="1"/>
      <c r="AD24" s="1"/>
      <c r="AE24" s="1"/>
      <c r="AF24" s="1"/>
      <c r="AG24" s="1"/>
      <c r="AH24" s="1"/>
      <c r="AI24" s="1"/>
      <c r="AJ24" s="1"/>
      <c r="AK24" s="1"/>
      <c r="AL24" s="1"/>
      <c r="AM24" s="1"/>
    </row>
    <row r="25" spans="1:39" ht="15" customHeight="1" x14ac:dyDescent="0.25">
      <c r="A25" s="1"/>
      <c r="B25" s="126"/>
      <c r="C25" s="126"/>
      <c r="D25" s="126"/>
      <c r="E25" s="127"/>
      <c r="F25" s="126"/>
      <c r="G25" s="126"/>
      <c r="H25" s="126"/>
      <c r="I25" s="126"/>
      <c r="J25" s="126"/>
      <c r="K25" s="128"/>
      <c r="L25" s="128"/>
      <c r="M25" s="155"/>
      <c r="N25" s="155"/>
      <c r="O25" s="155"/>
      <c r="P25" s="155"/>
      <c r="Q25" s="155"/>
      <c r="R25" s="129"/>
      <c r="S25" s="129"/>
      <c r="T25" s="1"/>
      <c r="U25" s="1"/>
      <c r="V25" s="1"/>
      <c r="W25" s="1"/>
      <c r="X25" s="1"/>
      <c r="Y25" s="1"/>
      <c r="Z25" s="1"/>
      <c r="AA25" s="1"/>
      <c r="AB25" s="1"/>
      <c r="AC25" s="1"/>
      <c r="AD25" s="1"/>
      <c r="AE25" s="1"/>
      <c r="AF25" s="1"/>
      <c r="AG25" s="1"/>
      <c r="AH25" s="1"/>
      <c r="AI25" s="1"/>
      <c r="AJ25" s="1"/>
      <c r="AK25" s="1"/>
      <c r="AL25" s="1"/>
      <c r="AM25" s="1"/>
    </row>
    <row r="26" spans="1:39" ht="15" customHeight="1" x14ac:dyDescent="0.25">
      <c r="A26" s="1"/>
      <c r="B26" s="126"/>
      <c r="C26" s="126"/>
      <c r="D26" s="126"/>
      <c r="E26" s="127"/>
      <c r="F26" s="126"/>
      <c r="G26" s="126"/>
      <c r="H26" s="126"/>
      <c r="I26" s="126"/>
      <c r="J26" s="126"/>
      <c r="K26" s="128"/>
      <c r="L26" s="128"/>
      <c r="M26" s="155"/>
      <c r="N26" s="155"/>
      <c r="O26" s="155"/>
      <c r="P26" s="155"/>
      <c r="Q26" s="155"/>
      <c r="R26" s="129"/>
      <c r="S26" s="129"/>
      <c r="T26" s="1"/>
      <c r="U26" s="1"/>
      <c r="V26" s="1"/>
      <c r="W26" s="1"/>
      <c r="X26" s="1"/>
      <c r="Y26" s="1"/>
      <c r="Z26" s="1"/>
      <c r="AA26" s="1"/>
      <c r="AB26" s="1"/>
      <c r="AC26" s="1"/>
      <c r="AD26" s="1"/>
      <c r="AE26" s="1"/>
      <c r="AF26" s="1"/>
      <c r="AG26" s="1"/>
      <c r="AH26" s="1"/>
      <c r="AI26" s="1"/>
      <c r="AJ26" s="1"/>
      <c r="AK26" s="1"/>
      <c r="AL26" s="1"/>
      <c r="AM26" s="1"/>
    </row>
    <row r="27" spans="1:39" ht="15" customHeight="1" x14ac:dyDescent="0.25">
      <c r="A27" s="1"/>
      <c r="B27" s="126"/>
      <c r="C27" s="126"/>
      <c r="D27" s="126"/>
      <c r="E27" s="127"/>
      <c r="F27" s="126"/>
      <c r="G27" s="126"/>
      <c r="H27" s="126"/>
      <c r="I27" s="126"/>
      <c r="J27" s="126"/>
      <c r="K27" s="128"/>
      <c r="L27" s="128"/>
      <c r="M27" s="155"/>
      <c r="N27" s="155"/>
      <c r="O27" s="155"/>
      <c r="P27" s="155"/>
      <c r="Q27" s="155"/>
      <c r="R27" s="129"/>
      <c r="S27" s="129"/>
      <c r="T27" s="1"/>
      <c r="U27" s="1"/>
      <c r="V27" s="1"/>
      <c r="W27" s="1"/>
      <c r="X27" s="1"/>
      <c r="Y27" s="1"/>
      <c r="Z27" s="1"/>
      <c r="AA27" s="1"/>
      <c r="AB27" s="1"/>
      <c r="AC27" s="1"/>
      <c r="AD27" s="1"/>
      <c r="AE27" s="1"/>
      <c r="AF27" s="1"/>
      <c r="AG27" s="1"/>
      <c r="AH27" s="1"/>
      <c r="AI27" s="1"/>
      <c r="AJ27" s="1"/>
      <c r="AK27" s="1"/>
      <c r="AL27" s="1"/>
      <c r="AM27" s="1"/>
    </row>
    <row r="28" spans="1:39" ht="15" customHeight="1" x14ac:dyDescent="0.25">
      <c r="A28" s="1"/>
      <c r="B28" s="126"/>
      <c r="C28" s="126"/>
      <c r="D28" s="126"/>
      <c r="E28" s="127"/>
      <c r="F28" s="126"/>
      <c r="G28" s="126"/>
      <c r="H28" s="126"/>
      <c r="I28" s="126"/>
      <c r="J28" s="126"/>
      <c r="K28" s="128"/>
      <c r="L28" s="128"/>
      <c r="M28" s="155"/>
      <c r="N28" s="155"/>
      <c r="O28" s="155"/>
      <c r="P28" s="155"/>
      <c r="Q28" s="155"/>
      <c r="R28" s="129"/>
      <c r="S28" s="129"/>
      <c r="T28" s="1"/>
      <c r="U28" s="1"/>
      <c r="V28" s="1"/>
      <c r="W28" s="1"/>
      <c r="X28" s="1"/>
      <c r="Y28" s="1"/>
      <c r="Z28" s="1"/>
      <c r="AA28" s="1"/>
      <c r="AB28" s="1"/>
      <c r="AC28" s="1"/>
      <c r="AD28" s="1"/>
      <c r="AE28" s="1"/>
      <c r="AF28" s="1"/>
      <c r="AG28" s="1"/>
      <c r="AH28" s="1"/>
      <c r="AI28" s="1"/>
      <c r="AJ28" s="1"/>
      <c r="AK28" s="1"/>
      <c r="AL28" s="1"/>
      <c r="AM28" s="1"/>
    </row>
    <row r="29" spans="1:39" ht="15" customHeight="1" x14ac:dyDescent="0.25">
      <c r="A29" s="1"/>
      <c r="B29" s="126"/>
      <c r="C29" s="126"/>
      <c r="D29" s="126"/>
      <c r="E29" s="127"/>
      <c r="F29" s="126"/>
      <c r="G29" s="126"/>
      <c r="H29" s="126"/>
      <c r="I29" s="126"/>
      <c r="J29" s="126"/>
      <c r="K29" s="128"/>
      <c r="L29" s="128"/>
      <c r="M29" s="155"/>
      <c r="N29" s="155"/>
      <c r="O29" s="155"/>
      <c r="P29" s="155"/>
      <c r="Q29" s="155"/>
      <c r="R29" s="129"/>
      <c r="S29" s="129"/>
      <c r="T29" s="1"/>
      <c r="U29" s="1"/>
      <c r="V29" s="1"/>
      <c r="W29" s="1"/>
      <c r="X29" s="1"/>
      <c r="Y29" s="1"/>
      <c r="Z29" s="1"/>
      <c r="AA29" s="1"/>
      <c r="AB29" s="1"/>
      <c r="AC29" s="1"/>
      <c r="AD29" s="1"/>
      <c r="AE29" s="1"/>
      <c r="AF29" s="1"/>
      <c r="AG29" s="1"/>
      <c r="AH29" s="1"/>
      <c r="AI29" s="1"/>
      <c r="AJ29" s="1"/>
      <c r="AK29" s="1"/>
      <c r="AL29" s="1"/>
      <c r="AM29" s="1"/>
    </row>
    <row r="30" spans="1:39" ht="15" customHeight="1" x14ac:dyDescent="0.25">
      <c r="A30" s="1"/>
      <c r="B30" s="126"/>
      <c r="C30" s="126"/>
      <c r="D30" s="126"/>
      <c r="E30" s="127"/>
      <c r="F30" s="126"/>
      <c r="G30" s="126"/>
      <c r="H30" s="126"/>
      <c r="I30" s="126"/>
      <c r="J30" s="126"/>
      <c r="K30" s="128"/>
      <c r="L30" s="128"/>
      <c r="M30" s="155"/>
      <c r="N30" s="155"/>
      <c r="O30" s="155"/>
      <c r="P30" s="155"/>
      <c r="Q30" s="155"/>
      <c r="R30" s="129"/>
      <c r="S30" s="129"/>
      <c r="T30" s="1"/>
      <c r="U30" s="1"/>
      <c r="V30" s="1"/>
      <c r="W30" s="1"/>
      <c r="X30" s="1"/>
      <c r="Y30" s="1"/>
      <c r="Z30" s="1"/>
      <c r="AA30" s="1"/>
      <c r="AB30" s="1"/>
      <c r="AC30" s="1"/>
      <c r="AD30" s="1"/>
      <c r="AE30" s="1"/>
      <c r="AF30" s="1"/>
      <c r="AG30" s="1"/>
      <c r="AH30" s="1"/>
      <c r="AI30" s="1"/>
      <c r="AJ30" s="1"/>
      <c r="AK30" s="1"/>
      <c r="AL30" s="1"/>
      <c r="AM30" s="1"/>
    </row>
    <row r="31" spans="1:39" ht="15" customHeight="1" x14ac:dyDescent="0.25">
      <c r="A31" s="1"/>
      <c r="B31" s="126"/>
      <c r="C31" s="126"/>
      <c r="D31" s="126"/>
      <c r="E31" s="127"/>
      <c r="F31" s="126"/>
      <c r="G31" s="126"/>
      <c r="H31" s="126"/>
      <c r="I31" s="126"/>
      <c r="J31" s="126"/>
      <c r="K31" s="128"/>
      <c r="L31" s="128"/>
      <c r="M31" s="155"/>
      <c r="N31" s="155"/>
      <c r="O31" s="155"/>
      <c r="P31" s="155"/>
      <c r="Q31" s="155"/>
      <c r="R31" s="129"/>
      <c r="S31" s="129"/>
      <c r="T31" s="1"/>
      <c r="U31" s="1"/>
      <c r="V31" s="1"/>
      <c r="W31" s="1"/>
      <c r="X31" s="1"/>
      <c r="Y31" s="1"/>
      <c r="Z31" s="1"/>
      <c r="AA31" s="1"/>
      <c r="AB31" s="1"/>
      <c r="AC31" s="1"/>
      <c r="AD31" s="1"/>
      <c r="AE31" s="1"/>
      <c r="AF31" s="1"/>
      <c r="AG31" s="1"/>
      <c r="AH31" s="1"/>
      <c r="AI31" s="1"/>
      <c r="AJ31" s="1"/>
      <c r="AK31" s="1"/>
      <c r="AL31" s="1"/>
      <c r="AM31" s="1"/>
    </row>
    <row r="32" spans="1:39" ht="15" customHeight="1" x14ac:dyDescent="0.25">
      <c r="A32" s="1"/>
      <c r="B32" s="126"/>
      <c r="C32" s="126"/>
      <c r="D32" s="126"/>
      <c r="E32" s="127"/>
      <c r="F32" s="126"/>
      <c r="G32" s="126"/>
      <c r="H32" s="126"/>
      <c r="I32" s="126"/>
      <c r="J32" s="126"/>
      <c r="K32" s="128"/>
      <c r="L32" s="128"/>
      <c r="M32" s="155"/>
      <c r="N32" s="155"/>
      <c r="O32" s="155"/>
      <c r="P32" s="155"/>
      <c r="Q32" s="155"/>
      <c r="R32" s="129"/>
      <c r="S32" s="129"/>
      <c r="T32" s="1"/>
      <c r="U32" s="1"/>
      <c r="V32" s="1"/>
      <c r="W32" s="1"/>
      <c r="X32" s="1"/>
      <c r="Y32" s="1"/>
      <c r="Z32" s="1"/>
      <c r="AA32" s="1"/>
      <c r="AB32" s="1"/>
      <c r="AC32" s="1"/>
      <c r="AD32" s="1"/>
      <c r="AE32" s="1"/>
      <c r="AF32" s="1"/>
      <c r="AG32" s="1"/>
      <c r="AH32" s="1"/>
      <c r="AI32" s="1"/>
      <c r="AJ32" s="1"/>
      <c r="AK32" s="1"/>
      <c r="AL32" s="1"/>
      <c r="AM32" s="1"/>
    </row>
    <row r="33" spans="1:39" ht="15" customHeight="1" x14ac:dyDescent="0.25">
      <c r="A33" s="1"/>
      <c r="B33" s="126"/>
      <c r="C33" s="126"/>
      <c r="D33" s="126"/>
      <c r="E33" s="127"/>
      <c r="F33" s="126"/>
      <c r="G33" s="126"/>
      <c r="H33" s="126"/>
      <c r="I33" s="126"/>
      <c r="J33" s="126"/>
      <c r="K33" s="128"/>
      <c r="L33" s="128"/>
      <c r="M33" s="155"/>
      <c r="N33" s="155"/>
      <c r="O33" s="155"/>
      <c r="P33" s="155"/>
      <c r="Q33" s="155"/>
      <c r="R33" s="129"/>
      <c r="S33" s="129"/>
      <c r="T33" s="1"/>
      <c r="U33" s="1"/>
      <c r="V33" s="1"/>
      <c r="W33" s="1"/>
      <c r="X33" s="1"/>
      <c r="Y33" s="1"/>
      <c r="Z33" s="1"/>
      <c r="AA33" s="1"/>
      <c r="AB33" s="1"/>
      <c r="AC33" s="1"/>
      <c r="AD33" s="1"/>
      <c r="AE33" s="1"/>
      <c r="AF33" s="1"/>
      <c r="AG33" s="1"/>
      <c r="AH33" s="1"/>
      <c r="AI33" s="1"/>
      <c r="AJ33" s="1"/>
      <c r="AK33" s="1"/>
      <c r="AL33" s="1"/>
      <c r="AM33" s="1"/>
    </row>
    <row r="34" spans="1:39" ht="15" customHeight="1" x14ac:dyDescent="0.25">
      <c r="A34" s="1"/>
      <c r="B34" s="126"/>
      <c r="C34" s="126"/>
      <c r="D34" s="126"/>
      <c r="E34" s="127"/>
      <c r="F34" s="126"/>
      <c r="G34" s="126"/>
      <c r="H34" s="126"/>
      <c r="I34" s="126"/>
      <c r="J34" s="126"/>
      <c r="K34" s="128"/>
      <c r="L34" s="128"/>
      <c r="M34" s="155"/>
      <c r="N34" s="155"/>
      <c r="O34" s="155"/>
      <c r="P34" s="155"/>
      <c r="Q34" s="155"/>
      <c r="R34" s="129"/>
      <c r="S34" s="129"/>
      <c r="T34" s="1"/>
      <c r="U34" s="1"/>
      <c r="V34" s="1"/>
      <c r="W34" s="1"/>
      <c r="X34" s="1"/>
      <c r="Y34" s="1"/>
      <c r="Z34" s="1"/>
      <c r="AA34" s="1"/>
      <c r="AB34" s="1"/>
      <c r="AC34" s="1"/>
      <c r="AD34" s="1"/>
      <c r="AE34" s="1"/>
      <c r="AF34" s="1"/>
      <c r="AG34" s="1"/>
      <c r="AH34" s="1"/>
      <c r="AI34" s="1"/>
      <c r="AJ34" s="1"/>
      <c r="AK34" s="1"/>
      <c r="AL34" s="1"/>
      <c r="AM34" s="1"/>
    </row>
    <row r="35" spans="1:39" ht="15.75" customHeight="1" x14ac:dyDescent="0.25">
      <c r="A35" s="1"/>
      <c r="B35" s="126"/>
      <c r="C35" s="126"/>
      <c r="D35" s="126"/>
      <c r="E35" s="127"/>
      <c r="F35" s="126"/>
      <c r="G35" s="126"/>
      <c r="H35" s="126"/>
      <c r="I35" s="126"/>
      <c r="J35" s="126"/>
      <c r="K35" s="128"/>
      <c r="L35" s="128"/>
      <c r="M35" s="155"/>
      <c r="N35" s="155"/>
      <c r="O35" s="155"/>
      <c r="P35" s="155"/>
      <c r="Q35" s="155"/>
      <c r="R35" s="129"/>
      <c r="S35" s="129"/>
      <c r="T35" s="1"/>
      <c r="U35" s="1"/>
      <c r="V35" s="1"/>
      <c r="W35" s="1"/>
      <c r="X35" s="1"/>
      <c r="Y35" s="1"/>
      <c r="Z35" s="1"/>
      <c r="AA35" s="1"/>
      <c r="AB35" s="1"/>
      <c r="AC35" s="1"/>
      <c r="AD35" s="1"/>
      <c r="AE35" s="1"/>
      <c r="AF35" s="1"/>
      <c r="AG35" s="1"/>
      <c r="AH35" s="1"/>
      <c r="AI35" s="1"/>
      <c r="AJ35" s="1"/>
      <c r="AK35" s="1"/>
      <c r="AL35" s="1"/>
      <c r="AM35" s="1"/>
    </row>
    <row r="36" spans="1:39" x14ac:dyDescent="0.25">
      <c r="S36" s="1"/>
      <c r="T36" s="1"/>
      <c r="U36" s="1"/>
    </row>
    <row r="37" spans="1:39" x14ac:dyDescent="0.25">
      <c r="S37" s="1"/>
      <c r="T37" s="1"/>
      <c r="U37" s="1"/>
    </row>
    <row r="38" spans="1:39" x14ac:dyDescent="0.25">
      <c r="S38" s="1"/>
      <c r="T38" s="1"/>
      <c r="U38" s="1"/>
    </row>
    <row r="39" spans="1:39" x14ac:dyDescent="0.25">
      <c r="S39" s="1"/>
      <c r="T39" s="1"/>
      <c r="U39" s="1"/>
    </row>
    <row r="40" spans="1:39" x14ac:dyDescent="0.25">
      <c r="S40" s="1"/>
      <c r="T40" s="1"/>
      <c r="U40" s="1"/>
    </row>
    <row r="41" spans="1:39" x14ac:dyDescent="0.25">
      <c r="S41" s="1"/>
      <c r="T41" s="1"/>
      <c r="U41" s="1"/>
    </row>
    <row r="42" spans="1:39" x14ac:dyDescent="0.25">
      <c r="S42" s="1"/>
      <c r="T42" s="1"/>
      <c r="U42" s="1"/>
    </row>
    <row r="43" spans="1:39" x14ac:dyDescent="0.25">
      <c r="S43" s="1"/>
      <c r="T43" s="1"/>
      <c r="U43" s="1"/>
    </row>
    <row r="44" spans="1:39" x14ac:dyDescent="0.25">
      <c r="S44" s="1"/>
      <c r="T44" s="1"/>
      <c r="U44" s="1"/>
    </row>
    <row r="45" spans="1:39" x14ac:dyDescent="0.25">
      <c r="S45" s="1"/>
      <c r="T45" s="1"/>
      <c r="U45" s="1"/>
    </row>
    <row r="46" spans="1:39" x14ac:dyDescent="0.25">
      <c r="S46" s="1"/>
      <c r="T46" s="1"/>
      <c r="U46" s="1"/>
    </row>
    <row r="47" spans="1:39" x14ac:dyDescent="0.25">
      <c r="S47" s="1"/>
      <c r="T47" s="1"/>
      <c r="U47" s="1"/>
    </row>
    <row r="48" spans="1:39" x14ac:dyDescent="0.25">
      <c r="S48" s="1"/>
      <c r="T48" s="1"/>
      <c r="U48" s="1"/>
    </row>
    <row r="49" spans="19:21" x14ac:dyDescent="0.25">
      <c r="S49" s="1"/>
      <c r="T49" s="1"/>
      <c r="U49" s="1"/>
    </row>
    <row r="50" spans="19:21" x14ac:dyDescent="0.25">
      <c r="S50" s="1"/>
      <c r="T50" s="1"/>
      <c r="U50" s="1"/>
    </row>
    <row r="51" spans="19:21" x14ac:dyDescent="0.25">
      <c r="S51" s="1"/>
      <c r="T51" s="1"/>
      <c r="U51" s="1"/>
    </row>
    <row r="52" spans="19:21" x14ac:dyDescent="0.25">
      <c r="S52" s="1"/>
      <c r="T52" s="1"/>
      <c r="U52" s="1"/>
    </row>
    <row r="53" spans="19:21" x14ac:dyDescent="0.25">
      <c r="S53" s="1"/>
      <c r="T53" s="1"/>
      <c r="U53" s="1"/>
    </row>
    <row r="54" spans="19:21" x14ac:dyDescent="0.25">
      <c r="S54" s="1"/>
      <c r="T54" s="1"/>
      <c r="U54" s="1"/>
    </row>
    <row r="55" spans="19:21" x14ac:dyDescent="0.25">
      <c r="S55" s="1"/>
      <c r="T55" s="1"/>
      <c r="U55" s="1"/>
    </row>
    <row r="56" spans="19:21" x14ac:dyDescent="0.25">
      <c r="S56" s="1"/>
      <c r="T56" s="1"/>
      <c r="U56" s="1"/>
    </row>
    <row r="57" spans="19:21" x14ac:dyDescent="0.25">
      <c r="S57" s="1"/>
      <c r="T57" s="1"/>
      <c r="U57" s="1"/>
    </row>
    <row r="58" spans="19:21" x14ac:dyDescent="0.25">
      <c r="S58" s="1"/>
      <c r="T58" s="1"/>
      <c r="U58" s="1"/>
    </row>
    <row r="59" spans="19:21" x14ac:dyDescent="0.25">
      <c r="S59" s="1"/>
      <c r="T59" s="1"/>
      <c r="U59" s="1"/>
    </row>
    <row r="60" spans="19:21" x14ac:dyDescent="0.25">
      <c r="S60" s="1"/>
      <c r="T60" s="1"/>
      <c r="U60" s="1"/>
    </row>
    <row r="61" spans="19:21" x14ac:dyDescent="0.25">
      <c r="S61" s="1"/>
      <c r="T61" s="1"/>
      <c r="U61" s="1"/>
    </row>
    <row r="62" spans="19:21" x14ac:dyDescent="0.25">
      <c r="S62" s="1"/>
      <c r="T62" s="1"/>
      <c r="U62" s="1"/>
    </row>
    <row r="63" spans="19:21" x14ac:dyDescent="0.25">
      <c r="S63" s="1"/>
      <c r="T63" s="1"/>
      <c r="U63" s="1"/>
    </row>
    <row r="64" spans="19:21" x14ac:dyDescent="0.25">
      <c r="S64" s="1"/>
      <c r="T64" s="1"/>
      <c r="U64" s="1"/>
    </row>
    <row r="65" spans="19:21" x14ac:dyDescent="0.25">
      <c r="S65" s="1"/>
      <c r="T65" s="1"/>
      <c r="U65" s="1"/>
    </row>
    <row r="66" spans="19:21" x14ac:dyDescent="0.25">
      <c r="S66" s="1"/>
      <c r="T66" s="1"/>
      <c r="U66" s="1"/>
    </row>
    <row r="67" spans="19:21" x14ac:dyDescent="0.25">
      <c r="S67" s="1"/>
      <c r="T67" s="1"/>
      <c r="U67" s="1"/>
    </row>
    <row r="68" spans="19:21" x14ac:dyDescent="0.25">
      <c r="S68" s="1"/>
      <c r="T68" s="1"/>
      <c r="U68" s="1"/>
    </row>
    <row r="69" spans="19:21" x14ac:dyDescent="0.25">
      <c r="S69" s="1"/>
      <c r="T69" s="1"/>
      <c r="U69" s="1"/>
    </row>
    <row r="70" spans="19:21" x14ac:dyDescent="0.25">
      <c r="S70" s="1"/>
      <c r="T70" s="1"/>
      <c r="U70" s="1"/>
    </row>
    <row r="71" spans="19:21" x14ac:dyDescent="0.25">
      <c r="S71" s="1"/>
      <c r="T71" s="1"/>
      <c r="U71" s="1"/>
    </row>
    <row r="72" spans="19:21" x14ac:dyDescent="0.25">
      <c r="S72" s="1"/>
      <c r="T72" s="1"/>
      <c r="U72" s="1"/>
    </row>
    <row r="73" spans="19:21" x14ac:dyDescent="0.25">
      <c r="S73" s="1"/>
      <c r="T73" s="1"/>
      <c r="U73" s="1"/>
    </row>
    <row r="74" spans="19:21" x14ac:dyDescent="0.25">
      <c r="S74" s="1"/>
      <c r="T74" s="1"/>
      <c r="U74" s="1"/>
    </row>
    <row r="75" spans="19:21" x14ac:dyDescent="0.25">
      <c r="S75" s="1"/>
      <c r="T75" s="1"/>
      <c r="U75" s="1"/>
    </row>
    <row r="76" spans="19:21" x14ac:dyDescent="0.25">
      <c r="S76" s="1"/>
      <c r="T76" s="1"/>
      <c r="U76" s="1"/>
    </row>
    <row r="77" spans="19:21" x14ac:dyDescent="0.25">
      <c r="S77" s="1"/>
      <c r="T77" s="1"/>
      <c r="U77" s="1"/>
    </row>
    <row r="78" spans="19:21" x14ac:dyDescent="0.25">
      <c r="S78" s="1"/>
      <c r="T78" s="1"/>
      <c r="U78" s="1"/>
    </row>
    <row r="79" spans="19:21" x14ac:dyDescent="0.25">
      <c r="S79" s="1"/>
      <c r="T79" s="1"/>
      <c r="U79" s="1"/>
    </row>
    <row r="80" spans="19:21" x14ac:dyDescent="0.25">
      <c r="S80" s="1"/>
      <c r="T80" s="1"/>
      <c r="U80" s="1"/>
    </row>
    <row r="81" spans="19:21" x14ac:dyDescent="0.25">
      <c r="S81" s="1"/>
      <c r="T81" s="1"/>
      <c r="U81" s="1"/>
    </row>
    <row r="82" spans="19:21" x14ac:dyDescent="0.25">
      <c r="S82" s="1"/>
      <c r="T82" s="1"/>
      <c r="U82" s="1"/>
    </row>
    <row r="83" spans="19:21" x14ac:dyDescent="0.25">
      <c r="S83" s="1"/>
      <c r="T83" s="1"/>
      <c r="U83" s="1"/>
    </row>
    <row r="84" spans="19:21" x14ac:dyDescent="0.25">
      <c r="S84" s="1"/>
      <c r="T84" s="1"/>
      <c r="U84" s="1"/>
    </row>
    <row r="85" spans="19:21" x14ac:dyDescent="0.25">
      <c r="S85" s="1"/>
      <c r="T85" s="1"/>
      <c r="U85" s="1"/>
    </row>
    <row r="86" spans="19:21" x14ac:dyDescent="0.25">
      <c r="S86" s="1"/>
      <c r="T86" s="1"/>
      <c r="U86" s="1"/>
    </row>
    <row r="87" spans="19:21" x14ac:dyDescent="0.25">
      <c r="S87" s="1"/>
      <c r="T87" s="1"/>
      <c r="U87" s="1"/>
    </row>
    <row r="88" spans="19:21" x14ac:dyDescent="0.25">
      <c r="S88" s="1"/>
      <c r="T88" s="1"/>
      <c r="U88" s="1"/>
    </row>
    <row r="89" spans="19:21" x14ac:dyDescent="0.25">
      <c r="S89" s="1"/>
      <c r="T89" s="1"/>
      <c r="U89" s="1"/>
    </row>
    <row r="90" spans="19:21" x14ac:dyDescent="0.25">
      <c r="S90" s="1"/>
      <c r="T90" s="1"/>
      <c r="U90" s="1"/>
    </row>
    <row r="91" spans="19:21" x14ac:dyDescent="0.25">
      <c r="S91" s="1"/>
      <c r="T91" s="1"/>
      <c r="U91" s="1"/>
    </row>
    <row r="92" spans="19:21" x14ac:dyDescent="0.25">
      <c r="S92" s="1"/>
      <c r="T92" s="1"/>
      <c r="U92" s="1"/>
    </row>
    <row r="93" spans="19:21" x14ac:dyDescent="0.25">
      <c r="S93" s="1"/>
      <c r="T93" s="1"/>
      <c r="U93" s="1"/>
    </row>
    <row r="94" spans="19:21" x14ac:dyDescent="0.25">
      <c r="S94" s="1"/>
      <c r="T94" s="1"/>
      <c r="U94" s="1"/>
    </row>
    <row r="95" spans="19:21" x14ac:dyDescent="0.25">
      <c r="S95" s="1"/>
      <c r="T95" s="1"/>
      <c r="U95" s="1"/>
    </row>
    <row r="96" spans="19:21" x14ac:dyDescent="0.25">
      <c r="S96" s="1"/>
      <c r="T96" s="1"/>
      <c r="U96" s="1"/>
    </row>
    <row r="97" spans="19:21" x14ac:dyDescent="0.25">
      <c r="S97" s="1"/>
      <c r="T97" s="1"/>
      <c r="U97" s="1"/>
    </row>
    <row r="98" spans="19:21" x14ac:dyDescent="0.25">
      <c r="S98" s="1"/>
      <c r="T98" s="1"/>
      <c r="U98" s="1"/>
    </row>
    <row r="99" spans="19:21" x14ac:dyDescent="0.25">
      <c r="S99" s="1"/>
      <c r="T99" s="1"/>
      <c r="U99" s="1"/>
    </row>
    <row r="100" spans="19:21" x14ac:dyDescent="0.25">
      <c r="S100" s="1"/>
      <c r="T100" s="1"/>
      <c r="U100" s="1"/>
    </row>
    <row r="101" spans="19:21" x14ac:dyDescent="0.25">
      <c r="S101" s="1"/>
      <c r="T101" s="1"/>
      <c r="U101" s="1"/>
    </row>
    <row r="102" spans="19:21" x14ac:dyDescent="0.25">
      <c r="S102" s="1"/>
      <c r="T102" s="1"/>
      <c r="U102" s="1"/>
    </row>
    <row r="103" spans="19:21" x14ac:dyDescent="0.25">
      <c r="S103" s="1"/>
      <c r="T103" s="1"/>
      <c r="U103" s="1"/>
    </row>
    <row r="104" spans="19:21" x14ac:dyDescent="0.25">
      <c r="S104" s="1"/>
      <c r="T104" s="1"/>
      <c r="U104" s="1"/>
    </row>
    <row r="105" spans="19:21" x14ac:dyDescent="0.25">
      <c r="S105" s="1"/>
      <c r="T105" s="1"/>
      <c r="U105" s="1"/>
    </row>
    <row r="106" spans="19:21" x14ac:dyDescent="0.25">
      <c r="S106" s="1"/>
      <c r="T106" s="1"/>
      <c r="U106" s="1"/>
    </row>
    <row r="107" spans="19:21" x14ac:dyDescent="0.25">
      <c r="S107" s="1"/>
      <c r="T107" s="1"/>
      <c r="U107" s="1"/>
    </row>
    <row r="108" spans="19:21" x14ac:dyDescent="0.25">
      <c r="S108" s="1"/>
      <c r="T108" s="1"/>
      <c r="U108" s="1"/>
    </row>
    <row r="109" spans="19:21" x14ac:dyDescent="0.25">
      <c r="S109" s="1"/>
      <c r="T109" s="1"/>
      <c r="U109" s="1"/>
    </row>
    <row r="110" spans="19:21" x14ac:dyDescent="0.25">
      <c r="S110" s="1"/>
      <c r="T110" s="1"/>
      <c r="U110" s="1"/>
    </row>
    <row r="111" spans="19:21" x14ac:dyDescent="0.25">
      <c r="S111" s="1"/>
      <c r="T111" s="1"/>
      <c r="U111" s="1"/>
    </row>
    <row r="112" spans="19:21" x14ac:dyDescent="0.25">
      <c r="S112" s="1"/>
      <c r="T112" s="1"/>
      <c r="U112" s="1"/>
    </row>
    <row r="113" spans="19:21" x14ac:dyDescent="0.25">
      <c r="S113" s="1"/>
      <c r="T113" s="1"/>
      <c r="U113" s="1"/>
    </row>
    <row r="114" spans="19:21" x14ac:dyDescent="0.25">
      <c r="S114" s="1"/>
      <c r="T114" s="1"/>
      <c r="U114" s="1"/>
    </row>
    <row r="115" spans="19:21" x14ac:dyDescent="0.25">
      <c r="S115" s="1"/>
      <c r="T115" s="1"/>
      <c r="U115" s="1"/>
    </row>
    <row r="116" spans="19:21" x14ac:dyDescent="0.25">
      <c r="S116" s="1"/>
      <c r="T116" s="1"/>
      <c r="U116" s="1"/>
    </row>
    <row r="117" spans="19:21" x14ac:dyDescent="0.25">
      <c r="S117" s="1"/>
      <c r="T117" s="1"/>
      <c r="U117" s="1"/>
    </row>
  </sheetData>
  <sheetProtection algorithmName="SHA-512" hashValue="LRw/WgZqMVGUyzLOfOFIuJQy8UD4i0lk42V3vtjkEIsAMj9Zny4VkCGbS+27xhvre0iFLKUsZg+3XG9bcZxykA==" saltValue="PpE/M618Z/arzSQlaNeN7Q==" spinCount="100000" sheet="1" objects="1" scenarios="1"/>
  <mergeCells count="87">
    <mergeCell ref="B35:D35"/>
    <mergeCell ref="F35:H35"/>
    <mergeCell ref="I35:J35"/>
    <mergeCell ref="B33:D33"/>
    <mergeCell ref="F33:H33"/>
    <mergeCell ref="I33:J33"/>
    <mergeCell ref="B34:D34"/>
    <mergeCell ref="F34:H34"/>
    <mergeCell ref="I34:J34"/>
    <mergeCell ref="B31:D31"/>
    <mergeCell ref="F31:H31"/>
    <mergeCell ref="I31:J31"/>
    <mergeCell ref="B32:D32"/>
    <mergeCell ref="F32:H32"/>
    <mergeCell ref="I32:J32"/>
    <mergeCell ref="B29:D29"/>
    <mergeCell ref="F29:H29"/>
    <mergeCell ref="I29:J29"/>
    <mergeCell ref="B30:D30"/>
    <mergeCell ref="F30:H30"/>
    <mergeCell ref="I30:J30"/>
    <mergeCell ref="B27:D27"/>
    <mergeCell ref="F27:H27"/>
    <mergeCell ref="I27:J27"/>
    <mergeCell ref="B28:D28"/>
    <mergeCell ref="F28:H28"/>
    <mergeCell ref="I28:J28"/>
    <mergeCell ref="B25:D25"/>
    <mergeCell ref="F25:H25"/>
    <mergeCell ref="I25:J25"/>
    <mergeCell ref="B26:D26"/>
    <mergeCell ref="F26:H26"/>
    <mergeCell ref="I26:J26"/>
    <mergeCell ref="B23:D23"/>
    <mergeCell ref="F23:H23"/>
    <mergeCell ref="I23:J23"/>
    <mergeCell ref="B24:D24"/>
    <mergeCell ref="F24:H24"/>
    <mergeCell ref="I24:J24"/>
    <mergeCell ref="B21:D21"/>
    <mergeCell ref="F21:H21"/>
    <mergeCell ref="I21:J21"/>
    <mergeCell ref="B22:D22"/>
    <mergeCell ref="F22:H22"/>
    <mergeCell ref="I22:J22"/>
    <mergeCell ref="B17:B18"/>
    <mergeCell ref="D17:D18"/>
    <mergeCell ref="E17:E18"/>
    <mergeCell ref="L17:L18"/>
    <mergeCell ref="P17:P18"/>
    <mergeCell ref="B20:L20"/>
    <mergeCell ref="P13:P14"/>
    <mergeCell ref="Q13:Q14"/>
    <mergeCell ref="R13:R14"/>
    <mergeCell ref="S13:S14"/>
    <mergeCell ref="B15:B16"/>
    <mergeCell ref="C15:C16"/>
    <mergeCell ref="D15:D16"/>
    <mergeCell ref="E15:E16"/>
    <mergeCell ref="L15:L16"/>
    <mergeCell ref="P15:P16"/>
    <mergeCell ref="J13:J14"/>
    <mergeCell ref="K13:K14"/>
    <mergeCell ref="L13:L14"/>
    <mergeCell ref="M13:M14"/>
    <mergeCell ref="N13:N14"/>
    <mergeCell ref="O13:O14"/>
    <mergeCell ref="B12:J12"/>
    <mergeCell ref="K12:P12"/>
    <mergeCell ref="Q12:S12"/>
    <mergeCell ref="B13:B14"/>
    <mergeCell ref="C13:C14"/>
    <mergeCell ref="D13:D14"/>
    <mergeCell ref="E13:E14"/>
    <mergeCell ref="F13:F14"/>
    <mergeCell ref="G13:G14"/>
    <mergeCell ref="H13:I13"/>
    <mergeCell ref="B1:R1"/>
    <mergeCell ref="B2:Q2"/>
    <mergeCell ref="B3:Q3"/>
    <mergeCell ref="B4:Q4"/>
    <mergeCell ref="C7:L7"/>
    <mergeCell ref="P7:P11"/>
    <mergeCell ref="Q7:Q11"/>
    <mergeCell ref="C9:L9"/>
    <mergeCell ref="C10:L10"/>
    <mergeCell ref="C11:L11"/>
  </mergeCells>
  <conditionalFormatting sqref="K15:K16">
    <cfRule type="cellIs" dxfId="455" priority="19" operator="equal">
      <formula>$U$12</formula>
    </cfRule>
    <cfRule type="cellIs" dxfId="454" priority="20" operator="equal">
      <formula>$U$11</formula>
    </cfRule>
    <cfRule type="cellIs" dxfId="453" priority="21" operator="equal">
      <formula>$U$10</formula>
    </cfRule>
    <cfRule type="cellIs" dxfId="452" priority="22" operator="equal">
      <formula>$U$9</formula>
    </cfRule>
  </conditionalFormatting>
  <conditionalFormatting sqref="P15">
    <cfRule type="cellIs" dxfId="451" priority="15" operator="between">
      <formula>1</formula>
      <formula>1</formula>
    </cfRule>
    <cfRule type="cellIs" dxfId="450" priority="16" operator="between">
      <formula>0.9</formula>
      <formula>0.99</formula>
    </cfRule>
    <cfRule type="cellIs" dxfId="449" priority="17" operator="between">
      <formula>0.89</formula>
      <formula>0.8</formula>
    </cfRule>
    <cfRule type="cellIs" dxfId="448" priority="18" operator="between">
      <formula>0.79</formula>
      <formula>0</formula>
    </cfRule>
  </conditionalFormatting>
  <conditionalFormatting sqref="K17:K18">
    <cfRule type="cellIs" dxfId="447" priority="9" operator="equal">
      <formula>$U$12</formula>
    </cfRule>
    <cfRule type="cellIs" dxfId="446" priority="10" operator="equal">
      <formula>$U$11</formula>
    </cfRule>
    <cfRule type="cellIs" dxfId="445" priority="11" operator="equal">
      <formula>$U$10</formula>
    </cfRule>
    <cfRule type="cellIs" dxfId="444" priority="12" operator="equal">
      <formula>$U$9</formula>
    </cfRule>
  </conditionalFormatting>
  <conditionalFormatting sqref="P17">
    <cfRule type="cellIs" dxfId="443" priority="5" operator="between">
      <formula>1</formula>
      <formula>1</formula>
    </cfRule>
    <cfRule type="cellIs" dxfId="442" priority="6" operator="between">
      <formula>0.9</formula>
      <formula>0.99</formula>
    </cfRule>
    <cfRule type="cellIs" dxfId="441" priority="7" operator="between">
      <formula>0.89</formula>
      <formula>0.8</formula>
    </cfRule>
    <cfRule type="cellIs" dxfId="440" priority="8" operator="between">
      <formula>0.79</formula>
      <formula>0</formula>
    </cfRule>
  </conditionalFormatting>
  <conditionalFormatting sqref="Q7">
    <cfRule type="cellIs" dxfId="439" priority="1" operator="between">
      <formula>0.9</formula>
      <formula>1</formula>
    </cfRule>
    <cfRule type="cellIs" dxfId="438" priority="2" operator="between">
      <formula>0.8</formula>
      <formula>0.89</formula>
    </cfRule>
    <cfRule type="cellIs" dxfId="437" priority="3" operator="between">
      <formula>0.7</formula>
      <formula>0.79</formula>
    </cfRule>
    <cfRule type="cellIs" dxfId="436" priority="4" operator="between">
      <formula>0</formula>
      <formula>0.69</formula>
    </cfRule>
  </conditionalFormatting>
  <dataValidations count="2">
    <dataValidation type="list" allowBlank="1" showInputMessage="1" showErrorMessage="1" sqref="K15:K18" xr:uid="{6CE94B08-AA72-459F-9435-40A6AE8B3EB1}">
      <formula1>$U$9:$U$12</formula1>
    </dataValidation>
    <dataValidation type="list" allowBlank="1" showInputMessage="1" showErrorMessage="1" sqref="R15:R18" xr:uid="{028255E6-DADD-4FE8-9692-7913757D10C0}">
      <formula1>#REF!</formula1>
    </dataValidation>
  </dataValidations>
  <pageMargins left="0.25" right="0.25" top="0.75" bottom="0.75" header="0.3" footer="0.3"/>
  <pageSetup scale="48"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3" operator="containsText" id="{F6ED8025-4984-4271-8A25-4386FFE7473B}">
            <xm:f>NOT(ISERROR(SEARCH(#REF!,R15)))</xm:f>
            <xm:f>#REF!</xm:f>
            <x14:dxf>
              <font>
                <b/>
                <i val="0"/>
                <color theme="0"/>
              </font>
              <fill>
                <patternFill>
                  <bgColor rgb="FFFF0000"/>
                </patternFill>
              </fill>
            </x14:dxf>
          </x14:cfRule>
          <x14:cfRule type="containsText" priority="24" operator="containsText" id="{943544A3-BF1F-4FA9-992F-5B9DA5C43786}">
            <xm:f>NOT(ISERROR(SEARCH(#REF!,R15)))</xm:f>
            <xm:f>#REF!</xm:f>
            <x14:dxf>
              <font>
                <b/>
                <i val="0"/>
                <color theme="0"/>
              </font>
              <fill>
                <patternFill>
                  <bgColor rgb="FF00B050"/>
                </patternFill>
              </fill>
            </x14:dxf>
          </x14:cfRule>
          <xm:sqref>R15:R16</xm:sqref>
        </x14:conditionalFormatting>
        <x14:conditionalFormatting xmlns:xm="http://schemas.microsoft.com/office/excel/2006/main">
          <x14:cfRule type="containsText" priority="13" operator="containsText" id="{54655BDE-C958-4DFE-9788-565617BF7D61}">
            <xm:f>NOT(ISERROR(SEARCH(#REF!,R17)))</xm:f>
            <xm:f>#REF!</xm:f>
            <x14:dxf>
              <font>
                <b/>
                <i val="0"/>
                <color theme="0"/>
              </font>
              <fill>
                <patternFill>
                  <bgColor rgb="FFFF0000"/>
                </patternFill>
              </fill>
            </x14:dxf>
          </x14:cfRule>
          <x14:cfRule type="containsText" priority="14" operator="containsText" id="{6E5E8145-11ED-4E20-BEEC-6375B478A44E}">
            <xm:f>NOT(ISERROR(SEARCH(#REF!,R17)))</xm:f>
            <xm:f>#REF!</xm:f>
            <x14:dxf>
              <font>
                <b/>
                <i val="0"/>
                <color theme="0"/>
              </font>
              <fill>
                <patternFill>
                  <bgColor rgb="FF00B050"/>
                </patternFill>
              </fill>
            </x14:dxf>
          </x14:cfRule>
          <xm:sqref>R17:R18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F0490-D6FF-46F7-8DFA-2AC1A7D64DDA}">
  <sheetPr>
    <pageSetUpPr fitToPage="1"/>
  </sheetPr>
  <dimension ref="A1:AP134"/>
  <sheetViews>
    <sheetView showGridLines="0" view="pageBreakPreview" zoomScale="60" zoomScaleNormal="85" workbookViewId="0">
      <selection activeCell="U33" sqref="U33"/>
    </sheetView>
  </sheetViews>
  <sheetFormatPr baseColWidth="10" defaultColWidth="11.42578125" defaultRowHeight="15" x14ac:dyDescent="0.25"/>
  <cols>
    <col min="1" max="1" width="3.5703125" style="4" customWidth="1"/>
    <col min="2" max="2" width="33.7109375" style="120" customWidth="1"/>
    <col min="3" max="3" width="26" style="120" customWidth="1"/>
    <col min="4" max="4" width="23.5703125" style="121" customWidth="1"/>
    <col min="5" max="5" width="13.85546875" style="4" hidden="1" customWidth="1"/>
    <col min="6" max="6" width="27.7109375" style="121" customWidth="1"/>
    <col min="7" max="7" width="15.28515625" style="4" hidden="1" customWidth="1"/>
    <col min="8" max="8" width="13.85546875" style="4" customWidth="1"/>
    <col min="9" max="9" width="15.140625" style="4" customWidth="1"/>
    <col min="10" max="10" width="24.5703125" style="4" customWidth="1"/>
    <col min="11" max="11" width="25.85546875" style="4" customWidth="1"/>
    <col min="12" max="12" width="27.85546875" style="4" customWidth="1"/>
    <col min="13" max="15" width="19.28515625" style="4" hidden="1" customWidth="1"/>
    <col min="16" max="16" width="25.140625" style="122" customWidth="1"/>
    <col min="17" max="17" width="27.85546875" style="121" customWidth="1"/>
    <col min="18" max="18" width="22.28515625" style="4" hidden="1" customWidth="1"/>
    <col min="19" max="19" width="27.7109375" style="4" hidden="1" customWidth="1"/>
    <col min="20" max="21" width="11.42578125" style="4" customWidth="1"/>
    <col min="22" max="22" width="11.42578125" style="4" hidden="1" customWidth="1"/>
    <col min="23" max="23" width="13.42578125" style="4" hidden="1" customWidth="1"/>
    <col min="24" max="24" width="20.7109375" style="4" customWidth="1"/>
    <col min="25" max="16384" width="11.42578125" style="4"/>
  </cols>
  <sheetData>
    <row r="1" spans="1:38" x14ac:dyDescent="0.25">
      <c r="A1" s="1"/>
      <c r="B1" s="2"/>
      <c r="C1" s="2"/>
      <c r="D1" s="2"/>
      <c r="E1" s="2"/>
      <c r="F1" s="3"/>
      <c r="G1" s="2"/>
      <c r="H1" s="2"/>
      <c r="I1" s="2"/>
      <c r="J1" s="2"/>
      <c r="K1" s="2"/>
      <c r="L1" s="2"/>
      <c r="M1" s="2"/>
      <c r="N1" s="2"/>
      <c r="O1" s="2"/>
      <c r="P1" s="2"/>
      <c r="Q1" s="3"/>
      <c r="R1" s="2"/>
      <c r="S1" s="1"/>
      <c r="T1" s="1"/>
      <c r="U1" s="1"/>
      <c r="V1" s="1"/>
      <c r="W1" s="1"/>
      <c r="X1" s="1"/>
      <c r="Y1" s="1"/>
      <c r="Z1" s="1"/>
      <c r="AA1" s="1"/>
    </row>
    <row r="2" spans="1:38" ht="25.5" x14ac:dyDescent="0.35">
      <c r="A2" s="1"/>
      <c r="B2" s="130" t="s">
        <v>0</v>
      </c>
      <c r="C2" s="130"/>
      <c r="D2" s="130"/>
      <c r="E2" s="130"/>
      <c r="F2" s="131"/>
      <c r="G2" s="130"/>
      <c r="H2" s="130"/>
      <c r="I2" s="130"/>
      <c r="J2" s="130"/>
      <c r="K2" s="130"/>
      <c r="L2" s="130"/>
      <c r="M2" s="130"/>
      <c r="N2" s="130"/>
      <c r="O2" s="130"/>
      <c r="P2" s="130"/>
      <c r="Q2" s="131"/>
      <c r="R2" s="1"/>
      <c r="S2" s="1"/>
      <c r="T2" s="1"/>
      <c r="U2" s="1"/>
      <c r="V2" s="1"/>
      <c r="W2" s="1"/>
      <c r="X2" s="1"/>
      <c r="Y2" s="1"/>
      <c r="Z2" s="1"/>
      <c r="AA2" s="1"/>
      <c r="AB2" s="1"/>
      <c r="AC2" s="1"/>
      <c r="AD2" s="1"/>
      <c r="AE2" s="1"/>
      <c r="AF2" s="1"/>
      <c r="AG2" s="1"/>
      <c r="AH2" s="1"/>
      <c r="AI2" s="1"/>
      <c r="AJ2" s="1"/>
      <c r="AK2" s="1"/>
      <c r="AL2" s="1"/>
    </row>
    <row r="3" spans="1:38" ht="20.25" x14ac:dyDescent="0.3">
      <c r="A3" s="1"/>
      <c r="B3" s="132" t="s">
        <v>1</v>
      </c>
      <c r="C3" s="132"/>
      <c r="D3" s="132"/>
      <c r="E3" s="132"/>
      <c r="F3" s="133"/>
      <c r="G3" s="132"/>
      <c r="H3" s="132"/>
      <c r="I3" s="132"/>
      <c r="J3" s="132"/>
      <c r="K3" s="132"/>
      <c r="L3" s="132"/>
      <c r="M3" s="132"/>
      <c r="N3" s="132"/>
      <c r="O3" s="132"/>
      <c r="P3" s="132"/>
      <c r="Q3" s="133"/>
      <c r="R3" s="1"/>
      <c r="S3" s="1"/>
      <c r="T3" s="1"/>
      <c r="U3" s="1"/>
      <c r="V3" s="1"/>
      <c r="W3" s="1"/>
      <c r="X3" s="1"/>
      <c r="Y3" s="1"/>
      <c r="Z3" s="1"/>
      <c r="AA3" s="1"/>
      <c r="AB3" s="1"/>
      <c r="AC3" s="1"/>
      <c r="AD3" s="1"/>
      <c r="AE3" s="1"/>
      <c r="AF3" s="1"/>
      <c r="AG3" s="1"/>
      <c r="AH3" s="1"/>
      <c r="AI3" s="1"/>
      <c r="AJ3" s="1"/>
      <c r="AK3" s="1"/>
      <c r="AL3" s="1"/>
    </row>
    <row r="4" spans="1:38" ht="16.5" x14ac:dyDescent="0.25">
      <c r="A4" s="1"/>
      <c r="B4" s="134" t="s">
        <v>75</v>
      </c>
      <c r="C4" s="134"/>
      <c r="D4" s="134"/>
      <c r="E4" s="134"/>
      <c r="F4" s="135"/>
      <c r="G4" s="134"/>
      <c r="H4" s="134"/>
      <c r="I4" s="134"/>
      <c r="J4" s="134"/>
      <c r="K4" s="134"/>
      <c r="L4" s="134"/>
      <c r="M4" s="134"/>
      <c r="N4" s="134"/>
      <c r="O4" s="134"/>
      <c r="P4" s="134"/>
      <c r="Q4" s="135"/>
      <c r="R4" s="1"/>
      <c r="S4" s="1"/>
      <c r="T4" s="1"/>
      <c r="U4" s="1"/>
      <c r="V4" s="1"/>
      <c r="W4" s="1"/>
      <c r="X4" s="1"/>
      <c r="Y4" s="1"/>
      <c r="Z4" s="1"/>
      <c r="AA4" s="1"/>
      <c r="AB4" s="1"/>
      <c r="AC4" s="1"/>
      <c r="AD4" s="1"/>
      <c r="AE4" s="1"/>
      <c r="AF4" s="1"/>
      <c r="AG4" s="1"/>
      <c r="AH4" s="1"/>
      <c r="AI4" s="1"/>
      <c r="AJ4" s="1"/>
      <c r="AK4" s="1"/>
      <c r="AL4" s="1"/>
    </row>
    <row r="5" spans="1:38" x14ac:dyDescent="0.25">
      <c r="A5" s="1"/>
      <c r="B5" s="11"/>
      <c r="C5" s="11"/>
      <c r="D5" s="12"/>
      <c r="E5" s="1"/>
      <c r="F5" s="12"/>
      <c r="G5" s="1"/>
      <c r="H5" s="1"/>
      <c r="I5" s="1"/>
      <c r="J5" s="1"/>
      <c r="K5" s="1"/>
      <c r="L5" s="1"/>
      <c r="M5" s="1"/>
      <c r="N5" s="1"/>
      <c r="O5" s="1" t="s">
        <v>76</v>
      </c>
      <c r="P5" s="13"/>
      <c r="Q5" s="12"/>
      <c r="R5" s="1"/>
      <c r="S5" s="1"/>
      <c r="T5" s="1"/>
      <c r="U5" s="1"/>
      <c r="V5" s="1"/>
      <c r="W5" s="1"/>
      <c r="X5" s="1"/>
      <c r="Y5" s="1"/>
      <c r="Z5" s="1"/>
      <c r="AA5" s="1"/>
      <c r="AB5" s="1"/>
      <c r="AC5" s="1"/>
      <c r="AD5" s="1"/>
      <c r="AE5" s="1"/>
      <c r="AF5" s="1"/>
      <c r="AG5" s="1"/>
      <c r="AH5" s="1"/>
      <c r="AI5" s="1"/>
      <c r="AJ5" s="1"/>
      <c r="AK5" s="1"/>
      <c r="AL5" s="1"/>
    </row>
    <row r="6" spans="1:38" ht="27" customHeight="1" x14ac:dyDescent="0.25">
      <c r="A6" s="1"/>
      <c r="B6" s="11"/>
      <c r="C6" s="11"/>
      <c r="D6" s="12"/>
      <c r="E6" s="1"/>
      <c r="F6" s="12"/>
      <c r="G6" s="1"/>
      <c r="H6" s="1"/>
      <c r="I6" s="1"/>
      <c r="J6" s="1"/>
      <c r="K6" s="1"/>
      <c r="L6" s="1"/>
      <c r="M6" s="1"/>
      <c r="N6" s="1"/>
      <c r="O6" s="1"/>
      <c r="P6" s="13"/>
      <c r="Q6" s="12"/>
      <c r="R6" s="1"/>
      <c r="S6" s="1"/>
      <c r="T6" s="1"/>
      <c r="U6" s="1"/>
      <c r="V6" s="1"/>
      <c r="W6" s="1"/>
      <c r="X6" s="1"/>
    </row>
    <row r="7" spans="1:38" ht="24" customHeight="1" x14ac:dyDescent="0.25">
      <c r="A7" s="1"/>
      <c r="B7" s="136" t="s">
        <v>3</v>
      </c>
      <c r="C7" s="137" t="s">
        <v>77</v>
      </c>
      <c r="D7" s="138"/>
      <c r="E7" s="138"/>
      <c r="F7" s="138"/>
      <c r="G7" s="138"/>
      <c r="H7" s="138"/>
      <c r="I7" s="138"/>
      <c r="J7" s="138"/>
      <c r="K7" s="138"/>
      <c r="L7" s="138"/>
      <c r="M7" s="138"/>
      <c r="N7" s="138"/>
      <c r="O7" s="139"/>
      <c r="P7" s="140" t="s">
        <v>5</v>
      </c>
      <c r="Q7" s="141">
        <f>AVERAGE(P15,P30,E36)</f>
        <v>1</v>
      </c>
      <c r="R7" s="142"/>
      <c r="S7" s="142"/>
      <c r="T7" s="1"/>
      <c r="U7" s="1"/>
      <c r="V7" s="1"/>
      <c r="W7" s="1"/>
      <c r="X7" s="1"/>
      <c r="Y7" s="1"/>
      <c r="Z7" s="1"/>
      <c r="AA7" s="1"/>
    </row>
    <row r="8" spans="1:38" ht="24" customHeight="1" x14ac:dyDescent="0.25">
      <c r="A8" s="1"/>
      <c r="B8" s="136" t="s">
        <v>78</v>
      </c>
      <c r="C8" s="137" t="s">
        <v>79</v>
      </c>
      <c r="D8" s="138"/>
      <c r="E8" s="138"/>
      <c r="F8" s="138"/>
      <c r="G8" s="138"/>
      <c r="H8" s="138"/>
      <c r="I8" s="138"/>
      <c r="J8" s="138"/>
      <c r="K8" s="138"/>
      <c r="L8" s="138"/>
      <c r="M8" s="138"/>
      <c r="N8" s="138"/>
      <c r="O8" s="139"/>
      <c r="P8" s="140"/>
      <c r="Q8" s="141"/>
      <c r="R8" s="142"/>
      <c r="S8" s="142"/>
      <c r="T8" s="1"/>
      <c r="U8" s="1"/>
      <c r="V8" s="1"/>
      <c r="W8" s="1"/>
      <c r="X8" s="1"/>
      <c r="Y8" s="1"/>
      <c r="Z8" s="1"/>
      <c r="AA8" s="1"/>
    </row>
    <row r="9" spans="1:38" ht="23.25" customHeight="1" x14ac:dyDescent="0.25">
      <c r="A9" s="1"/>
      <c r="B9" s="143" t="s">
        <v>6</v>
      </c>
      <c r="C9" s="144" t="s">
        <v>80</v>
      </c>
      <c r="D9" s="145"/>
      <c r="E9" s="145"/>
      <c r="F9" s="145"/>
      <c r="G9" s="145"/>
      <c r="H9" s="145"/>
      <c r="I9" s="145"/>
      <c r="J9" s="145"/>
      <c r="K9" s="145"/>
      <c r="L9" s="145"/>
      <c r="M9" s="145"/>
      <c r="N9" s="145"/>
      <c r="O9" s="146"/>
      <c r="P9" s="140"/>
      <c r="Q9" s="141"/>
      <c r="R9" s="147"/>
      <c r="S9" s="147"/>
      <c r="T9" s="1"/>
      <c r="U9" s="1"/>
      <c r="V9" s="27"/>
      <c r="W9" s="4" t="s">
        <v>8</v>
      </c>
      <c r="X9" s="1"/>
      <c r="Y9" s="1"/>
    </row>
    <row r="10" spans="1:38" ht="21.75" customHeight="1" x14ac:dyDescent="0.25">
      <c r="A10" s="1"/>
      <c r="B10" s="143" t="s">
        <v>9</v>
      </c>
      <c r="C10" s="144" t="s">
        <v>81</v>
      </c>
      <c r="D10" s="145"/>
      <c r="E10" s="145"/>
      <c r="F10" s="145"/>
      <c r="G10" s="145"/>
      <c r="H10" s="145"/>
      <c r="I10" s="145"/>
      <c r="J10" s="145"/>
      <c r="K10" s="145"/>
      <c r="L10" s="145"/>
      <c r="M10" s="145"/>
      <c r="N10" s="145"/>
      <c r="O10" s="146"/>
      <c r="P10" s="140"/>
      <c r="Q10" s="141"/>
      <c r="R10" s="147"/>
      <c r="S10" s="147"/>
      <c r="T10" s="1"/>
      <c r="U10" s="1"/>
      <c r="V10" s="28"/>
      <c r="W10" s="4" t="s">
        <v>11</v>
      </c>
      <c r="X10" s="1"/>
      <c r="Y10" s="1"/>
    </row>
    <row r="11" spans="1:38" ht="26.25" customHeight="1" x14ac:dyDescent="0.25">
      <c r="A11" s="1"/>
      <c r="B11" s="143" t="s">
        <v>12</v>
      </c>
      <c r="C11" s="148" t="s">
        <v>82</v>
      </c>
      <c r="D11" s="149"/>
      <c r="E11" s="149"/>
      <c r="F11" s="149"/>
      <c r="G11" s="149"/>
      <c r="H11" s="149"/>
      <c r="I11" s="149"/>
      <c r="J11" s="149"/>
      <c r="K11" s="149"/>
      <c r="L11" s="149"/>
      <c r="M11" s="149"/>
      <c r="N11" s="149"/>
      <c r="O11" s="150"/>
      <c r="P11" s="140"/>
      <c r="Q11" s="141"/>
      <c r="R11" s="147"/>
      <c r="S11" s="147"/>
      <c r="T11" s="1"/>
      <c r="U11" s="1"/>
      <c r="V11" s="29"/>
      <c r="W11" s="4" t="s">
        <v>14</v>
      </c>
      <c r="X11" s="1"/>
      <c r="Y11" s="1"/>
    </row>
    <row r="12" spans="1:38" ht="23.25" customHeight="1" x14ac:dyDescent="0.25">
      <c r="A12" s="1"/>
      <c r="B12" s="151" t="s">
        <v>15</v>
      </c>
      <c r="C12" s="152"/>
      <c r="D12" s="152"/>
      <c r="E12" s="152"/>
      <c r="F12" s="152"/>
      <c r="G12" s="152"/>
      <c r="H12" s="152"/>
      <c r="I12" s="152"/>
      <c r="J12" s="153"/>
      <c r="K12" s="151" t="s">
        <v>16</v>
      </c>
      <c r="L12" s="152"/>
      <c r="M12" s="152"/>
      <c r="N12" s="152"/>
      <c r="O12" s="152"/>
      <c r="P12" s="152"/>
      <c r="Q12" s="154" t="s">
        <v>17</v>
      </c>
      <c r="R12" s="154"/>
      <c r="S12" s="154"/>
      <c r="T12" s="1"/>
      <c r="U12" s="1"/>
      <c r="V12" s="34"/>
      <c r="W12" s="1" t="s">
        <v>18</v>
      </c>
      <c r="X12" s="1"/>
      <c r="Y12" s="1"/>
      <c r="Z12" s="155"/>
      <c r="AA12" s="155"/>
      <c r="AB12" s="1"/>
      <c r="AC12" s="1"/>
      <c r="AD12" s="1"/>
      <c r="AE12" s="1"/>
    </row>
    <row r="13" spans="1:38" ht="41.25" customHeight="1" x14ac:dyDescent="0.25">
      <c r="A13" s="1"/>
      <c r="B13" s="156" t="s">
        <v>19</v>
      </c>
      <c r="C13" s="157" t="s">
        <v>20</v>
      </c>
      <c r="D13" s="156" t="s">
        <v>21</v>
      </c>
      <c r="E13" s="158" t="s">
        <v>22</v>
      </c>
      <c r="F13" s="159" t="s">
        <v>23</v>
      </c>
      <c r="G13" s="160" t="s">
        <v>24</v>
      </c>
      <c r="H13" s="161" t="s">
        <v>25</v>
      </c>
      <c r="I13" s="162"/>
      <c r="J13" s="160" t="s">
        <v>26</v>
      </c>
      <c r="K13" s="158" t="s">
        <v>27</v>
      </c>
      <c r="L13" s="160" t="s">
        <v>28</v>
      </c>
      <c r="M13" s="163" t="s">
        <v>29</v>
      </c>
      <c r="N13" s="163" t="s">
        <v>30</v>
      </c>
      <c r="O13" s="164" t="s">
        <v>83</v>
      </c>
      <c r="P13" s="165" t="s">
        <v>32</v>
      </c>
      <c r="Q13" s="158" t="s">
        <v>33</v>
      </c>
      <c r="R13" s="163" t="s">
        <v>34</v>
      </c>
      <c r="S13" s="164" t="s">
        <v>28</v>
      </c>
      <c r="T13" s="1"/>
      <c r="U13" s="1"/>
      <c r="V13" s="1"/>
      <c r="W13" s="1"/>
      <c r="X13" s="1"/>
      <c r="Y13" s="1"/>
      <c r="Z13" s="1"/>
      <c r="AA13" s="1"/>
      <c r="AB13" s="1"/>
      <c r="AC13" s="1"/>
      <c r="AD13" s="1"/>
    </row>
    <row r="14" spans="1:38" ht="35.25" customHeight="1" x14ac:dyDescent="0.25">
      <c r="A14" s="1"/>
      <c r="B14" s="159"/>
      <c r="C14" s="166"/>
      <c r="D14" s="159"/>
      <c r="E14" s="160"/>
      <c r="F14" s="167"/>
      <c r="G14" s="168"/>
      <c r="H14" s="169" t="s">
        <v>35</v>
      </c>
      <c r="I14" s="169" t="s">
        <v>36</v>
      </c>
      <c r="J14" s="168"/>
      <c r="K14" s="160"/>
      <c r="L14" s="168"/>
      <c r="M14" s="170"/>
      <c r="N14" s="170"/>
      <c r="O14" s="163"/>
      <c r="P14" s="171"/>
      <c r="Q14" s="160"/>
      <c r="R14" s="170"/>
      <c r="S14" s="163"/>
      <c r="T14" s="1"/>
      <c r="U14" s="1"/>
      <c r="V14" s="1"/>
      <c r="W14" s="1"/>
      <c r="X14" s="1"/>
      <c r="Y14" s="1"/>
      <c r="Z14" s="1"/>
      <c r="AA14" s="1"/>
      <c r="AB14" s="1"/>
      <c r="AC14" s="1"/>
      <c r="AD14" s="1"/>
    </row>
    <row r="15" spans="1:38" ht="73.5" customHeight="1" x14ac:dyDescent="0.25">
      <c r="A15" s="1"/>
      <c r="B15" s="97" t="s">
        <v>84</v>
      </c>
      <c r="C15" s="172" t="s">
        <v>85</v>
      </c>
      <c r="D15" s="173" t="s">
        <v>86</v>
      </c>
      <c r="E15" s="174">
        <v>0.2</v>
      </c>
      <c r="F15" s="175" t="s">
        <v>87</v>
      </c>
      <c r="G15" s="176">
        <v>0.1</v>
      </c>
      <c r="H15" s="177" t="s">
        <v>88</v>
      </c>
      <c r="I15" s="177" t="s">
        <v>89</v>
      </c>
      <c r="J15" s="178" t="s">
        <v>90</v>
      </c>
      <c r="K15" s="85" t="s">
        <v>8</v>
      </c>
      <c r="L15" s="179" t="s">
        <v>91</v>
      </c>
      <c r="M15" s="58">
        <f t="shared" ref="M15" si="0">IF(K15="SI", G15, IF(K15="Cumplimiento Negativo",G15,"0"))</f>
        <v>0.1</v>
      </c>
      <c r="N15" s="104">
        <f>SUM(M15:M16)</f>
        <v>0.2</v>
      </c>
      <c r="O15" s="87">
        <f>SUM(G15:G16)</f>
        <v>0.2</v>
      </c>
      <c r="P15" s="180">
        <f>(M15*O17/M17)+(M16*O17/M17)</f>
        <v>1</v>
      </c>
      <c r="Q15" s="89" t="s">
        <v>92</v>
      </c>
      <c r="R15" s="181"/>
      <c r="S15" s="181"/>
      <c r="T15" s="1"/>
      <c r="U15" s="1"/>
      <c r="V15" s="1"/>
      <c r="W15" s="1"/>
      <c r="X15" s="1"/>
      <c r="Y15" s="1"/>
      <c r="Z15" s="1"/>
    </row>
    <row r="16" spans="1:38" ht="112.5" customHeight="1" x14ac:dyDescent="0.25">
      <c r="B16" s="107"/>
      <c r="C16" s="172"/>
      <c r="D16" s="173"/>
      <c r="E16" s="174"/>
      <c r="F16" s="175" t="s">
        <v>93</v>
      </c>
      <c r="G16" s="176">
        <v>0.1</v>
      </c>
      <c r="H16" s="177" t="s">
        <v>88</v>
      </c>
      <c r="I16" s="177" t="s">
        <v>89</v>
      </c>
      <c r="J16" s="61" t="s">
        <v>94</v>
      </c>
      <c r="K16" s="85" t="s">
        <v>8</v>
      </c>
      <c r="L16" s="182"/>
      <c r="M16" s="58">
        <f>IF(K16="SI", G16, IF(K16="Cumplimiento Negativo",G16,"0"))</f>
        <v>0.1</v>
      </c>
      <c r="N16" s="183">
        <f>SUM(M16)</f>
        <v>0.1</v>
      </c>
      <c r="O16" s="184">
        <f>SUM(G16)</f>
        <v>0.1</v>
      </c>
      <c r="P16" s="185"/>
      <c r="Q16" s="89" t="s">
        <v>95</v>
      </c>
      <c r="R16" s="186"/>
      <c r="S16" s="68"/>
      <c r="T16" s="1"/>
      <c r="U16" s="1"/>
      <c r="V16" s="1"/>
      <c r="W16" s="1"/>
    </row>
    <row r="17" spans="2:23" ht="44.25" hidden="1" customHeight="1" x14ac:dyDescent="0.25">
      <c r="B17" s="107"/>
      <c r="C17" s="187"/>
      <c r="D17" s="188"/>
      <c r="E17" s="189"/>
      <c r="F17" s="190"/>
      <c r="G17" s="189"/>
      <c r="H17" s="191"/>
      <c r="I17" s="191"/>
      <c r="J17" s="192"/>
      <c r="K17" s="193"/>
      <c r="L17" s="194"/>
      <c r="M17" s="195">
        <v>0.2</v>
      </c>
      <c r="N17" s="196"/>
      <c r="O17" s="197">
        <v>1</v>
      </c>
      <c r="P17" s="198"/>
      <c r="Q17" s="199"/>
      <c r="R17" s="186"/>
      <c r="S17" s="68"/>
      <c r="T17" s="1"/>
      <c r="U17" s="1"/>
      <c r="V17" s="1"/>
      <c r="W17" s="1"/>
    </row>
    <row r="18" spans="2:23" ht="27.75" customHeight="1" x14ac:dyDescent="0.25">
      <c r="B18" s="107"/>
      <c r="C18" s="97" t="s">
        <v>96</v>
      </c>
      <c r="D18" s="200" t="s">
        <v>97</v>
      </c>
      <c r="E18" s="201">
        <v>0.3</v>
      </c>
      <c r="F18" s="202" t="s">
        <v>98</v>
      </c>
      <c r="G18" s="201">
        <v>0.05</v>
      </c>
      <c r="H18" s="203">
        <v>44382</v>
      </c>
      <c r="I18" s="203">
        <v>44393</v>
      </c>
      <c r="J18" s="204" t="s">
        <v>99</v>
      </c>
      <c r="K18" s="205" t="s">
        <v>8</v>
      </c>
      <c r="L18" s="179"/>
      <c r="M18" s="206">
        <f>IF(K18:K19="SI", G18:G19, IF(K18:K19="Cumplimiento Negativo",G18:G19,"0"))</f>
        <v>0.05</v>
      </c>
      <c r="N18" s="207">
        <f t="shared" ref="N18:N26" si="1">SUM(M18)</f>
        <v>0.05</v>
      </c>
      <c r="O18" s="208">
        <f t="shared" ref="O18:O26" si="2">SUM(G18)</f>
        <v>0.05</v>
      </c>
      <c r="P18" s="209">
        <f>(M18*O28/M28)+(M20*O28/M28)+(M22*O28/M28)+(M24*O28/M28)+(M26*O28/M28)</f>
        <v>1.0000000000000002</v>
      </c>
      <c r="Q18" s="210" t="s">
        <v>100</v>
      </c>
      <c r="R18" s="186"/>
      <c r="S18" s="68"/>
      <c r="T18" s="1"/>
      <c r="U18" s="1"/>
      <c r="V18" s="1"/>
      <c r="W18" s="1"/>
    </row>
    <row r="19" spans="2:23" ht="23.25" customHeight="1" x14ac:dyDescent="0.25">
      <c r="B19" s="107"/>
      <c r="C19" s="107"/>
      <c r="D19" s="211"/>
      <c r="E19" s="212"/>
      <c r="F19" s="213"/>
      <c r="G19" s="214"/>
      <c r="H19" s="215"/>
      <c r="I19" s="215"/>
      <c r="J19" s="216"/>
      <c r="K19" s="217"/>
      <c r="L19" s="218"/>
      <c r="M19" s="219"/>
      <c r="N19" s="220"/>
      <c r="O19" s="221"/>
      <c r="P19" s="222"/>
      <c r="Q19" s="223"/>
      <c r="R19" s="186"/>
      <c r="S19" s="68"/>
      <c r="T19" s="1"/>
      <c r="U19" s="1"/>
      <c r="V19" s="1"/>
      <c r="W19" s="1"/>
    </row>
    <row r="20" spans="2:23" ht="27.75" customHeight="1" x14ac:dyDescent="0.25">
      <c r="B20" s="107"/>
      <c r="C20" s="107"/>
      <c r="D20" s="211"/>
      <c r="E20" s="212"/>
      <c r="F20" s="224" t="s">
        <v>101</v>
      </c>
      <c r="G20" s="225">
        <v>0.1</v>
      </c>
      <c r="H20" s="203">
        <v>44396</v>
      </c>
      <c r="I20" s="203">
        <v>44407</v>
      </c>
      <c r="J20" s="97" t="s">
        <v>102</v>
      </c>
      <c r="K20" s="205" t="s">
        <v>8</v>
      </c>
      <c r="L20" s="218"/>
      <c r="M20" s="206">
        <f>IF(K20:K21="SI", G20:G21, IF(K20:K21="Cumplimiento Negativo",G20:G21,"0"))</f>
        <v>0.1</v>
      </c>
      <c r="N20" s="226">
        <f t="shared" si="1"/>
        <v>0.1</v>
      </c>
      <c r="O20" s="208">
        <f t="shared" si="2"/>
        <v>0.1</v>
      </c>
      <c r="P20" s="222"/>
      <c r="Q20" s="227" t="s">
        <v>103</v>
      </c>
      <c r="R20" s="186"/>
      <c r="S20" s="68"/>
      <c r="T20" s="1"/>
      <c r="U20" s="1"/>
      <c r="V20" s="1"/>
      <c r="W20" s="1"/>
    </row>
    <row r="21" spans="2:23" ht="23.25" customHeight="1" x14ac:dyDescent="0.25">
      <c r="B21" s="107"/>
      <c r="C21" s="107"/>
      <c r="D21" s="211"/>
      <c r="E21" s="212"/>
      <c r="F21" s="224"/>
      <c r="G21" s="228"/>
      <c r="H21" s="215"/>
      <c r="I21" s="215"/>
      <c r="J21" s="229"/>
      <c r="K21" s="217"/>
      <c r="L21" s="182"/>
      <c r="M21" s="219"/>
      <c r="N21" s="230"/>
      <c r="O21" s="221"/>
      <c r="P21" s="222"/>
      <c r="Q21" s="231"/>
      <c r="R21" s="186"/>
      <c r="S21" s="68"/>
      <c r="T21" s="1"/>
      <c r="U21" s="1"/>
      <c r="V21" s="1"/>
      <c r="W21" s="1"/>
    </row>
    <row r="22" spans="2:23" ht="28.5" customHeight="1" x14ac:dyDescent="0.25">
      <c r="B22" s="107"/>
      <c r="C22" s="107"/>
      <c r="D22" s="211"/>
      <c r="E22" s="212"/>
      <c r="F22" s="202" t="s">
        <v>104</v>
      </c>
      <c r="G22" s="225">
        <v>0.05</v>
      </c>
      <c r="H22" s="203">
        <v>44403</v>
      </c>
      <c r="I22" s="203">
        <v>44407</v>
      </c>
      <c r="J22" s="232" t="s">
        <v>105</v>
      </c>
      <c r="K22" s="205" t="s">
        <v>8</v>
      </c>
      <c r="L22" s="179"/>
      <c r="M22" s="206">
        <f>IF(K22:K23="SI", G22:G23, IF(K22:K23="Cumplimiento Negativo",G22:G23,"0"))</f>
        <v>0.05</v>
      </c>
      <c r="N22" s="207">
        <f t="shared" si="1"/>
        <v>0.05</v>
      </c>
      <c r="O22" s="208">
        <f t="shared" si="2"/>
        <v>0.05</v>
      </c>
      <c r="P22" s="222"/>
      <c r="Q22" s="227" t="s">
        <v>106</v>
      </c>
      <c r="R22" s="186"/>
      <c r="S22" s="68"/>
      <c r="T22" s="1"/>
      <c r="U22" s="1"/>
      <c r="V22" s="1"/>
      <c r="W22" s="1"/>
    </row>
    <row r="23" spans="2:23" ht="44.25" customHeight="1" x14ac:dyDescent="0.25">
      <c r="B23" s="107"/>
      <c r="C23" s="107"/>
      <c r="D23" s="211"/>
      <c r="E23" s="212"/>
      <c r="F23" s="213"/>
      <c r="G23" s="228"/>
      <c r="H23" s="215"/>
      <c r="I23" s="215"/>
      <c r="J23" s="233"/>
      <c r="K23" s="217"/>
      <c r="L23" s="182"/>
      <c r="M23" s="219"/>
      <c r="N23" s="220"/>
      <c r="O23" s="221"/>
      <c r="P23" s="222"/>
      <c r="Q23" s="231"/>
      <c r="R23" s="186"/>
      <c r="S23" s="68"/>
      <c r="T23" s="1"/>
      <c r="U23" s="1"/>
      <c r="V23" s="1"/>
      <c r="W23" s="1"/>
    </row>
    <row r="24" spans="2:23" ht="28.5" customHeight="1" x14ac:dyDescent="0.25">
      <c r="B24" s="107"/>
      <c r="C24" s="107"/>
      <c r="D24" s="211"/>
      <c r="E24" s="212"/>
      <c r="F24" s="202" t="s">
        <v>107</v>
      </c>
      <c r="G24" s="225">
        <v>0.05</v>
      </c>
      <c r="H24" s="203" t="s">
        <v>108</v>
      </c>
      <c r="I24" s="203" t="s">
        <v>109</v>
      </c>
      <c r="J24" s="233"/>
      <c r="K24" s="205" t="s">
        <v>8</v>
      </c>
      <c r="L24" s="179"/>
      <c r="M24" s="206">
        <f>IF(K24="SI", G24, IF(K24="Cumplimiento Negativo",G24,"0"))</f>
        <v>0.05</v>
      </c>
      <c r="N24" s="207">
        <f t="shared" si="1"/>
        <v>0.05</v>
      </c>
      <c r="O24" s="208">
        <f t="shared" si="2"/>
        <v>0.05</v>
      </c>
      <c r="P24" s="222"/>
      <c r="Q24" s="227" t="s">
        <v>110</v>
      </c>
      <c r="R24" s="186"/>
      <c r="S24" s="68"/>
      <c r="T24" s="1"/>
      <c r="U24" s="1"/>
      <c r="V24" s="1"/>
      <c r="W24" s="1"/>
    </row>
    <row r="25" spans="2:23" ht="48.75" customHeight="1" x14ac:dyDescent="0.25">
      <c r="B25" s="107"/>
      <c r="C25" s="107"/>
      <c r="D25" s="211"/>
      <c r="E25" s="212"/>
      <c r="F25" s="213"/>
      <c r="G25" s="228"/>
      <c r="H25" s="215"/>
      <c r="I25" s="215"/>
      <c r="J25" s="234"/>
      <c r="K25" s="217"/>
      <c r="L25" s="182"/>
      <c r="M25" s="219"/>
      <c r="N25" s="220"/>
      <c r="O25" s="221"/>
      <c r="P25" s="222"/>
      <c r="Q25" s="231"/>
      <c r="R25" s="186"/>
      <c r="S25" s="68"/>
      <c r="T25" s="1"/>
      <c r="U25" s="1"/>
      <c r="V25" s="1"/>
      <c r="W25" s="1"/>
    </row>
    <row r="26" spans="2:23" ht="27.75" customHeight="1" x14ac:dyDescent="0.25">
      <c r="B26" s="107"/>
      <c r="C26" s="107"/>
      <c r="D26" s="211"/>
      <c r="E26" s="212"/>
      <c r="F26" s="224" t="s">
        <v>111</v>
      </c>
      <c r="G26" s="225">
        <v>0.05</v>
      </c>
      <c r="H26" s="203">
        <v>44406</v>
      </c>
      <c r="I26" s="203">
        <v>44407</v>
      </c>
      <c r="J26" s="204" t="s">
        <v>99</v>
      </c>
      <c r="K26" s="205" t="s">
        <v>8</v>
      </c>
      <c r="L26" s="179"/>
      <c r="M26" s="206">
        <f t="shared" ref="M26" si="3">IF(K26="SI", G26, IF(K26="Cumplimiento Negativo",G26,"0"))</f>
        <v>0.05</v>
      </c>
      <c r="N26" s="207">
        <f t="shared" si="1"/>
        <v>0.05</v>
      </c>
      <c r="O26" s="208">
        <f t="shared" si="2"/>
        <v>0.05</v>
      </c>
      <c r="P26" s="222"/>
      <c r="Q26" s="235" t="s">
        <v>112</v>
      </c>
      <c r="R26" s="186"/>
      <c r="S26" s="68"/>
      <c r="T26" s="1"/>
      <c r="U26" s="1"/>
      <c r="V26" s="1"/>
      <c r="W26" s="1"/>
    </row>
    <row r="27" spans="2:23" ht="23.25" customHeight="1" x14ac:dyDescent="0.25">
      <c r="B27" s="114"/>
      <c r="C27" s="114"/>
      <c r="D27" s="236"/>
      <c r="E27" s="214"/>
      <c r="F27" s="224"/>
      <c r="G27" s="228"/>
      <c r="H27" s="215"/>
      <c r="I27" s="215"/>
      <c r="J27" s="216"/>
      <c r="K27" s="217"/>
      <c r="L27" s="182"/>
      <c r="M27" s="219"/>
      <c r="N27" s="220"/>
      <c r="O27" s="221"/>
      <c r="P27" s="237"/>
      <c r="Q27" s="238"/>
      <c r="R27" s="186"/>
      <c r="S27" s="68"/>
      <c r="T27" s="1"/>
      <c r="U27" s="1"/>
      <c r="V27" s="1"/>
      <c r="W27" s="1"/>
    </row>
    <row r="28" spans="2:23" ht="23.25" hidden="1" customHeight="1" x14ac:dyDescent="0.25">
      <c r="B28" s="239"/>
      <c r="C28" s="240"/>
      <c r="D28" s="241"/>
      <c r="E28" s="242"/>
      <c r="F28" s="243"/>
      <c r="G28" s="244"/>
      <c r="H28" s="245"/>
      <c r="I28" s="245"/>
      <c r="J28" s="246"/>
      <c r="K28" s="247"/>
      <c r="L28" s="248"/>
      <c r="M28" s="249">
        <v>0.3</v>
      </c>
      <c r="N28" s="250"/>
      <c r="O28" s="251">
        <v>1</v>
      </c>
      <c r="P28" s="252"/>
      <c r="Q28" s="253"/>
      <c r="R28" s="254"/>
      <c r="S28" s="255"/>
      <c r="T28" s="1"/>
      <c r="U28" s="1"/>
      <c r="V28" s="1"/>
      <c r="W28" s="1"/>
    </row>
    <row r="29" spans="2:23" ht="14.25" customHeight="1" x14ac:dyDescent="0.25">
      <c r="B29" s="256"/>
      <c r="C29" s="257"/>
      <c r="D29" s="257"/>
      <c r="E29" s="257"/>
      <c r="F29" s="257"/>
      <c r="G29" s="257"/>
      <c r="H29" s="257"/>
      <c r="I29" s="257"/>
      <c r="J29" s="257"/>
      <c r="K29" s="257"/>
      <c r="L29" s="257"/>
      <c r="M29" s="257"/>
      <c r="N29" s="257"/>
      <c r="O29" s="257"/>
      <c r="P29" s="257"/>
      <c r="Q29" s="257"/>
      <c r="R29" s="257"/>
      <c r="S29" s="258"/>
    </row>
    <row r="30" spans="2:23" ht="60.75" customHeight="1" x14ac:dyDescent="0.25">
      <c r="B30" s="259" t="s">
        <v>113</v>
      </c>
      <c r="C30" s="97" t="s">
        <v>114</v>
      </c>
      <c r="D30" s="260" t="s">
        <v>115</v>
      </c>
      <c r="E30" s="56">
        <v>0.5</v>
      </c>
      <c r="F30" s="261" t="s">
        <v>116</v>
      </c>
      <c r="G30" s="262">
        <v>0.25</v>
      </c>
      <c r="H30" s="263" t="s">
        <v>117</v>
      </c>
      <c r="I30" s="264" t="s">
        <v>118</v>
      </c>
      <c r="J30" s="84" t="s">
        <v>119</v>
      </c>
      <c r="K30" s="85" t="s">
        <v>8</v>
      </c>
      <c r="L30" s="265"/>
      <c r="M30" s="58">
        <f>IF(K30="SI", G30, IF(K30="Cumplimiento Negativo",G30,"0"))</f>
        <v>0.25</v>
      </c>
      <c r="N30" s="183">
        <f>+SUM(M30)</f>
        <v>0.25</v>
      </c>
      <c r="O30" s="184">
        <f>SUM(G30)</f>
        <v>0.25</v>
      </c>
      <c r="P30" s="209">
        <f>(M30*O35/M35)+(M31*O35/M35)+(M33*O35/M35)</f>
        <v>1</v>
      </c>
      <c r="Q30" s="266" t="s">
        <v>120</v>
      </c>
      <c r="R30" s="68"/>
      <c r="S30" s="68"/>
    </row>
    <row r="31" spans="2:23" ht="27.75" customHeight="1" x14ac:dyDescent="0.25">
      <c r="B31" s="267"/>
      <c r="C31" s="107"/>
      <c r="D31" s="268"/>
      <c r="E31" s="269"/>
      <c r="F31" s="270" t="s">
        <v>121</v>
      </c>
      <c r="G31" s="225">
        <v>0.15</v>
      </c>
      <c r="H31" s="263">
        <v>44389</v>
      </c>
      <c r="I31" s="263">
        <v>44400</v>
      </c>
      <c r="J31" s="204" t="s">
        <v>99</v>
      </c>
      <c r="K31" s="205" t="s">
        <v>8</v>
      </c>
      <c r="L31" s="179"/>
      <c r="M31" s="206">
        <f>IF(K31:K32="SI", G31:G32, IF(K31:K32="Cumplimiento Negativo",G31:K32,"0"))</f>
        <v>0.15</v>
      </c>
      <c r="N31" s="207">
        <f>SUM(M31)</f>
        <v>0.15</v>
      </c>
      <c r="O31" s="208">
        <f>+SUM(G31)</f>
        <v>0.15</v>
      </c>
      <c r="P31" s="222"/>
      <c r="Q31" s="271" t="s">
        <v>122</v>
      </c>
      <c r="R31" s="186"/>
      <c r="S31" s="68"/>
      <c r="T31" s="1" t="s">
        <v>123</v>
      </c>
      <c r="U31" s="1"/>
      <c r="V31" s="1"/>
      <c r="W31" s="1"/>
    </row>
    <row r="32" spans="2:23" ht="24" customHeight="1" x14ac:dyDescent="0.25">
      <c r="B32" s="267"/>
      <c r="C32" s="107"/>
      <c r="D32" s="268"/>
      <c r="E32" s="269"/>
      <c r="F32" s="272"/>
      <c r="G32" s="228"/>
      <c r="H32" s="263">
        <v>44480</v>
      </c>
      <c r="I32" s="263">
        <v>44491</v>
      </c>
      <c r="J32" s="216"/>
      <c r="K32" s="217"/>
      <c r="L32" s="182"/>
      <c r="M32" s="219"/>
      <c r="N32" s="220"/>
      <c r="O32" s="221"/>
      <c r="P32" s="222"/>
      <c r="Q32" s="273"/>
      <c r="R32" s="186"/>
      <c r="S32" s="68"/>
      <c r="T32" s="1"/>
      <c r="U32" s="1"/>
      <c r="V32" s="1"/>
      <c r="W32" s="1"/>
    </row>
    <row r="33" spans="1:42" ht="37.5" customHeight="1" x14ac:dyDescent="0.25">
      <c r="B33" s="267"/>
      <c r="C33" s="107"/>
      <c r="D33" s="268"/>
      <c r="E33" s="269"/>
      <c r="F33" s="224" t="s">
        <v>124</v>
      </c>
      <c r="G33" s="274">
        <v>0.1</v>
      </c>
      <c r="H33" s="263">
        <v>44403</v>
      </c>
      <c r="I33" s="263">
        <v>44407</v>
      </c>
      <c r="J33" s="98" t="s">
        <v>125</v>
      </c>
      <c r="K33" s="205" t="s">
        <v>8</v>
      </c>
      <c r="L33" s="179"/>
      <c r="M33" s="206">
        <f>IF(K33:K34="SI", G33:G34, IF(K33:K34="Cumplimiento Negativo",G33:G34,"0"))</f>
        <v>0.1</v>
      </c>
      <c r="N33" s="207">
        <f>SUM(M33)</f>
        <v>0.1</v>
      </c>
      <c r="O33" s="208">
        <f>+SUM(G33)</f>
        <v>0.1</v>
      </c>
      <c r="P33" s="222"/>
      <c r="Q33" s="271" t="s">
        <v>126</v>
      </c>
      <c r="R33" s="186"/>
      <c r="S33" s="68"/>
      <c r="T33" s="1" t="s">
        <v>127</v>
      </c>
      <c r="U33" s="1"/>
      <c r="V33" s="1"/>
      <c r="W33" s="1"/>
    </row>
    <row r="34" spans="1:42" ht="40.5" customHeight="1" x14ac:dyDescent="0.25">
      <c r="B34" s="275"/>
      <c r="C34" s="114"/>
      <c r="D34" s="276"/>
      <c r="E34" s="71"/>
      <c r="F34" s="224"/>
      <c r="G34" s="274"/>
      <c r="H34" s="263">
        <v>44494</v>
      </c>
      <c r="I34" s="263">
        <v>44498</v>
      </c>
      <c r="J34" s="115"/>
      <c r="K34" s="217"/>
      <c r="L34" s="182"/>
      <c r="M34" s="219"/>
      <c r="N34" s="220"/>
      <c r="O34" s="221"/>
      <c r="P34" s="237"/>
      <c r="Q34" s="273"/>
      <c r="R34" s="186"/>
      <c r="S34" s="68"/>
      <c r="T34" s="1"/>
      <c r="U34" s="1"/>
      <c r="V34" s="1"/>
      <c r="W34" s="1"/>
    </row>
    <row r="35" spans="1:42" hidden="1" x14ac:dyDescent="0.25">
      <c r="M35" s="122">
        <v>0.5</v>
      </c>
      <c r="O35" s="122">
        <v>1</v>
      </c>
      <c r="S35" s="1"/>
      <c r="T35" s="1"/>
      <c r="U35" s="1"/>
      <c r="V35" s="1"/>
      <c r="W35" s="1"/>
    </row>
    <row r="36" spans="1:42" ht="91.5" customHeight="1" x14ac:dyDescent="0.25">
      <c r="B36" s="277" t="s">
        <v>128</v>
      </c>
      <c r="C36" s="277" t="s">
        <v>129</v>
      </c>
      <c r="D36" s="278" t="s">
        <v>130</v>
      </c>
      <c r="E36" s="279">
        <v>1</v>
      </c>
      <c r="F36" s="261" t="s">
        <v>131</v>
      </c>
      <c r="G36" s="262">
        <v>0.45</v>
      </c>
      <c r="H36" s="263">
        <v>44403</v>
      </c>
      <c r="I36" s="263">
        <v>44413</v>
      </c>
      <c r="J36" s="280" t="s">
        <v>132</v>
      </c>
      <c r="K36" s="281" t="s">
        <v>8</v>
      </c>
      <c r="L36" s="265"/>
      <c r="M36" s="58">
        <f>IF(K36="SI", G36, IF(K36="Cumplimiento Negativo",G36,"0"))</f>
        <v>0.45</v>
      </c>
      <c r="N36" s="183">
        <f>SUM(M36:M36)</f>
        <v>0.45</v>
      </c>
      <c r="O36" s="184">
        <f>SUM(G36)</f>
        <v>0.45</v>
      </c>
      <c r="P36" s="282">
        <f>N36:N44/O36:O44</f>
        <v>1</v>
      </c>
      <c r="Q36" s="283" t="s">
        <v>133</v>
      </c>
      <c r="R36" s="68"/>
      <c r="S36" s="68"/>
    </row>
    <row r="37" spans="1:42" ht="22.5" x14ac:dyDescent="0.25">
      <c r="A37" s="1"/>
      <c r="B37" s="284" t="s">
        <v>69</v>
      </c>
      <c r="C37" s="284"/>
      <c r="D37" s="284"/>
      <c r="E37" s="284"/>
      <c r="F37" s="284"/>
      <c r="G37" s="284"/>
      <c r="H37" s="284"/>
      <c r="I37" s="284"/>
      <c r="J37" s="284"/>
      <c r="K37" s="284"/>
      <c r="L37" s="284"/>
      <c r="M37" s="155"/>
      <c r="N37" s="155"/>
      <c r="O37" s="155"/>
      <c r="P37" s="155"/>
      <c r="Q37" s="155"/>
      <c r="R37" s="155"/>
      <c r="S37" s="155"/>
      <c r="T37" s="1"/>
      <c r="U37" s="1"/>
      <c r="V37" s="1"/>
      <c r="W37" s="1"/>
      <c r="X37" s="1"/>
      <c r="Y37" s="1"/>
      <c r="Z37" s="1"/>
      <c r="AA37" s="1"/>
      <c r="AB37" s="1"/>
      <c r="AC37" s="1"/>
      <c r="AD37" s="1"/>
      <c r="AE37" s="1"/>
      <c r="AF37" s="1"/>
      <c r="AG37" s="1"/>
      <c r="AH37" s="1"/>
      <c r="AI37" s="1"/>
      <c r="AJ37" s="1"/>
      <c r="AK37" s="1"/>
      <c r="AL37" s="1"/>
      <c r="AM37" s="1"/>
      <c r="AN37" s="1"/>
      <c r="AO37" s="1"/>
      <c r="AP37" s="1"/>
    </row>
    <row r="38" spans="1:42" ht="35.25" customHeight="1" x14ac:dyDescent="0.25">
      <c r="A38" s="1"/>
      <c r="B38" s="285" t="s">
        <v>70</v>
      </c>
      <c r="C38" s="285"/>
      <c r="D38" s="285"/>
      <c r="E38" s="285"/>
      <c r="F38" s="285" t="s">
        <v>71</v>
      </c>
      <c r="G38" s="285"/>
      <c r="H38" s="285"/>
      <c r="I38" s="285" t="s">
        <v>72</v>
      </c>
      <c r="J38" s="285"/>
      <c r="K38" s="286" t="s">
        <v>73</v>
      </c>
      <c r="L38" s="286" t="s">
        <v>74</v>
      </c>
      <c r="M38" s="155"/>
      <c r="N38" s="155"/>
      <c r="O38" s="155"/>
      <c r="P38" s="155"/>
      <c r="Q38" s="155"/>
      <c r="R38" s="155"/>
      <c r="S38" s="155"/>
      <c r="T38" s="1"/>
      <c r="U38" s="1"/>
      <c r="V38" s="1"/>
      <c r="W38" s="1"/>
      <c r="X38" s="1"/>
      <c r="Y38" s="1"/>
      <c r="Z38" s="1"/>
      <c r="AA38" s="1"/>
      <c r="AB38" s="1"/>
      <c r="AC38" s="1"/>
      <c r="AD38" s="1"/>
      <c r="AE38" s="1"/>
      <c r="AF38" s="1"/>
      <c r="AG38" s="1"/>
      <c r="AH38" s="1"/>
      <c r="AI38" s="1"/>
      <c r="AJ38" s="1"/>
      <c r="AK38" s="1"/>
      <c r="AL38" s="1"/>
      <c r="AM38" s="1"/>
      <c r="AN38" s="1"/>
      <c r="AO38" s="1"/>
      <c r="AP38" s="1"/>
    </row>
    <row r="39" spans="1:42" ht="49.15" customHeight="1" x14ac:dyDescent="0.25">
      <c r="A39" s="1"/>
      <c r="B39" s="287"/>
      <c r="C39" s="287"/>
      <c r="D39" s="287"/>
      <c r="E39" s="287"/>
      <c r="F39" s="288"/>
      <c r="G39" s="289"/>
      <c r="H39" s="290"/>
      <c r="I39" s="291"/>
      <c r="J39" s="292"/>
      <c r="K39" s="293"/>
      <c r="L39" s="293"/>
      <c r="M39" s="155"/>
      <c r="N39" s="155"/>
      <c r="O39" s="155"/>
      <c r="P39" s="155"/>
      <c r="Q39" s="155"/>
      <c r="R39" s="129"/>
      <c r="S39" s="129"/>
      <c r="T39" s="1"/>
      <c r="U39" s="1"/>
      <c r="V39" s="1"/>
      <c r="W39" s="1"/>
      <c r="X39" s="1"/>
      <c r="Y39" s="1"/>
      <c r="Z39" s="1"/>
      <c r="AA39" s="1"/>
      <c r="AB39" s="1"/>
      <c r="AC39" s="1"/>
      <c r="AD39" s="1"/>
      <c r="AE39" s="1"/>
      <c r="AF39" s="1"/>
      <c r="AG39" s="1"/>
      <c r="AH39" s="1"/>
      <c r="AI39" s="1"/>
      <c r="AJ39" s="1"/>
      <c r="AK39" s="1"/>
      <c r="AL39" s="1"/>
      <c r="AM39" s="1"/>
      <c r="AN39" s="1"/>
      <c r="AO39" s="1"/>
      <c r="AP39" s="1"/>
    </row>
    <row r="40" spans="1:42" ht="18" customHeight="1" x14ac:dyDescent="0.25">
      <c r="A40" s="1"/>
      <c r="B40" s="287"/>
      <c r="C40" s="287"/>
      <c r="D40" s="287"/>
      <c r="E40" s="287"/>
      <c r="F40" s="288"/>
      <c r="G40" s="289"/>
      <c r="H40" s="290"/>
      <c r="I40" s="291"/>
      <c r="J40" s="292"/>
      <c r="K40" s="293"/>
      <c r="L40" s="293"/>
      <c r="M40" s="155"/>
      <c r="N40" s="155"/>
      <c r="O40" s="155"/>
      <c r="P40" s="155"/>
      <c r="Q40" s="155"/>
      <c r="R40" s="129"/>
      <c r="S40" s="129"/>
      <c r="T40" s="1"/>
      <c r="U40" s="1"/>
      <c r="V40" s="1"/>
      <c r="W40" s="1"/>
      <c r="X40" s="1"/>
      <c r="Y40" s="1"/>
      <c r="Z40" s="1"/>
      <c r="AA40" s="1"/>
      <c r="AB40" s="1"/>
      <c r="AC40" s="1"/>
      <c r="AD40" s="1"/>
      <c r="AE40" s="1"/>
      <c r="AF40" s="1"/>
      <c r="AG40" s="1"/>
      <c r="AH40" s="1"/>
      <c r="AI40" s="1"/>
      <c r="AJ40" s="1"/>
      <c r="AK40" s="1"/>
      <c r="AL40" s="1"/>
      <c r="AM40" s="1"/>
      <c r="AN40" s="1"/>
      <c r="AO40" s="1"/>
      <c r="AP40" s="1"/>
    </row>
    <row r="41" spans="1:42" ht="15" customHeight="1" x14ac:dyDescent="0.25">
      <c r="A41" s="1"/>
      <c r="B41" s="294"/>
      <c r="C41" s="294"/>
      <c r="D41" s="294"/>
      <c r="E41" s="294"/>
      <c r="F41" s="295"/>
      <c r="G41" s="296"/>
      <c r="H41" s="297"/>
      <c r="I41" s="295"/>
      <c r="J41" s="297"/>
      <c r="K41" s="298"/>
      <c r="L41" s="298"/>
      <c r="M41" s="155"/>
      <c r="N41" s="155"/>
      <c r="O41" s="155"/>
      <c r="P41" s="155"/>
      <c r="Q41" s="155"/>
      <c r="R41" s="129"/>
      <c r="S41" s="129"/>
      <c r="T41" s="1"/>
      <c r="U41" s="1"/>
      <c r="V41" s="1"/>
      <c r="W41" s="1"/>
      <c r="X41" s="1"/>
      <c r="Y41" s="1"/>
      <c r="Z41" s="1"/>
      <c r="AA41" s="1"/>
      <c r="AB41" s="1"/>
      <c r="AC41" s="1"/>
      <c r="AD41" s="1"/>
      <c r="AE41" s="1"/>
      <c r="AF41" s="1"/>
      <c r="AG41" s="1"/>
      <c r="AH41" s="1"/>
      <c r="AI41" s="1"/>
      <c r="AJ41" s="1"/>
      <c r="AK41" s="1"/>
      <c r="AL41" s="1"/>
      <c r="AM41" s="1"/>
      <c r="AN41" s="1"/>
      <c r="AO41" s="1"/>
      <c r="AP41" s="1"/>
    </row>
    <row r="42" spans="1:42" ht="15" customHeight="1" x14ac:dyDescent="0.25">
      <c r="A42" s="1"/>
      <c r="B42" s="294"/>
      <c r="C42" s="294"/>
      <c r="D42" s="294"/>
      <c r="E42" s="294"/>
      <c r="F42" s="295"/>
      <c r="G42" s="296"/>
      <c r="H42" s="297"/>
      <c r="I42" s="295"/>
      <c r="J42" s="297"/>
      <c r="K42" s="298"/>
      <c r="L42" s="298"/>
      <c r="M42" s="155"/>
      <c r="N42" s="155"/>
      <c r="O42" s="155"/>
      <c r="P42" s="155"/>
      <c r="Q42" s="155"/>
      <c r="R42" s="129"/>
      <c r="S42" s="129"/>
      <c r="T42" s="1"/>
      <c r="U42" s="1"/>
      <c r="V42" s="1"/>
      <c r="W42" s="1"/>
      <c r="X42" s="1"/>
      <c r="Y42" s="1"/>
      <c r="Z42" s="1"/>
      <c r="AA42" s="1"/>
      <c r="AB42" s="1"/>
      <c r="AC42" s="1"/>
      <c r="AD42" s="1"/>
      <c r="AE42" s="1"/>
      <c r="AF42" s="1"/>
      <c r="AG42" s="1"/>
      <c r="AH42" s="1"/>
      <c r="AI42" s="1"/>
      <c r="AJ42" s="1"/>
      <c r="AK42" s="1"/>
      <c r="AL42" s="1"/>
      <c r="AM42" s="1"/>
      <c r="AN42" s="1"/>
      <c r="AO42" s="1"/>
      <c r="AP42" s="1"/>
    </row>
    <row r="43" spans="1:42" ht="15" customHeight="1" x14ac:dyDescent="0.25">
      <c r="A43" s="1"/>
      <c r="B43" s="294"/>
      <c r="C43" s="294"/>
      <c r="D43" s="294"/>
      <c r="E43" s="294"/>
      <c r="F43" s="295"/>
      <c r="G43" s="296"/>
      <c r="H43" s="297"/>
      <c r="I43" s="295"/>
      <c r="J43" s="297"/>
      <c r="K43" s="298"/>
      <c r="L43" s="298"/>
      <c r="M43" s="155"/>
      <c r="N43" s="155"/>
      <c r="O43" s="155"/>
      <c r="P43" s="155"/>
      <c r="Q43" s="155"/>
      <c r="R43" s="129"/>
      <c r="S43" s="129"/>
      <c r="T43" s="1"/>
      <c r="U43" s="1"/>
      <c r="V43" s="1"/>
      <c r="W43" s="1"/>
      <c r="X43" s="1"/>
      <c r="Y43" s="1"/>
      <c r="Z43" s="1"/>
      <c r="AA43" s="1"/>
      <c r="AB43" s="1"/>
      <c r="AC43" s="1"/>
      <c r="AD43" s="1"/>
      <c r="AE43" s="1"/>
      <c r="AF43" s="1"/>
      <c r="AG43" s="1"/>
      <c r="AH43" s="1"/>
      <c r="AI43" s="1"/>
      <c r="AJ43" s="1"/>
      <c r="AK43" s="1"/>
      <c r="AL43" s="1"/>
      <c r="AM43" s="1"/>
      <c r="AN43" s="1"/>
      <c r="AO43" s="1"/>
      <c r="AP43" s="1"/>
    </row>
    <row r="44" spans="1:42" ht="15" customHeight="1" x14ac:dyDescent="0.25">
      <c r="A44" s="1"/>
      <c r="B44" s="294"/>
      <c r="C44" s="294"/>
      <c r="D44" s="294"/>
      <c r="E44" s="294"/>
      <c r="F44" s="295"/>
      <c r="G44" s="296"/>
      <c r="H44" s="297"/>
      <c r="I44" s="295"/>
      <c r="J44" s="297"/>
      <c r="K44" s="298"/>
      <c r="L44" s="298"/>
      <c r="M44" s="155"/>
      <c r="N44" s="155"/>
      <c r="O44" s="155"/>
      <c r="P44" s="155"/>
      <c r="Q44" s="155"/>
      <c r="R44" s="129"/>
      <c r="S44" s="129"/>
      <c r="T44" s="1"/>
      <c r="U44" s="1"/>
      <c r="V44" s="1"/>
      <c r="W44" s="1"/>
      <c r="X44" s="1"/>
      <c r="Y44" s="1"/>
      <c r="Z44" s="1"/>
      <c r="AA44" s="1"/>
      <c r="AB44" s="1"/>
      <c r="AC44" s="1"/>
      <c r="AD44" s="1"/>
      <c r="AE44" s="1"/>
      <c r="AF44" s="1"/>
      <c r="AG44" s="1"/>
      <c r="AH44" s="1"/>
      <c r="AI44" s="1"/>
      <c r="AJ44" s="1"/>
      <c r="AK44" s="1"/>
      <c r="AL44" s="1"/>
      <c r="AM44" s="1"/>
      <c r="AN44" s="1"/>
      <c r="AO44" s="1"/>
      <c r="AP44" s="1"/>
    </row>
    <row r="45" spans="1:42" ht="15" customHeight="1" x14ac:dyDescent="0.25">
      <c r="A45" s="1"/>
      <c r="B45" s="294"/>
      <c r="C45" s="294"/>
      <c r="D45" s="294"/>
      <c r="E45" s="294"/>
      <c r="F45" s="295"/>
      <c r="G45" s="296"/>
      <c r="H45" s="297"/>
      <c r="I45" s="295"/>
      <c r="J45" s="297"/>
      <c r="K45" s="298"/>
      <c r="L45" s="298"/>
      <c r="M45" s="155"/>
      <c r="N45" s="155"/>
      <c r="O45" s="155"/>
      <c r="P45" s="155"/>
      <c r="Q45" s="155"/>
      <c r="R45" s="129"/>
      <c r="S45" s="129"/>
      <c r="T45" s="1"/>
      <c r="U45" s="1"/>
      <c r="V45" s="1"/>
      <c r="W45" s="1"/>
      <c r="X45" s="1"/>
      <c r="Y45" s="1"/>
      <c r="Z45" s="1"/>
      <c r="AA45" s="1"/>
      <c r="AB45" s="1"/>
      <c r="AC45" s="1"/>
      <c r="AD45" s="1"/>
      <c r="AE45" s="1"/>
      <c r="AF45" s="1"/>
      <c r="AG45" s="1"/>
      <c r="AH45" s="1"/>
      <c r="AI45" s="1"/>
      <c r="AJ45" s="1"/>
      <c r="AK45" s="1"/>
      <c r="AL45" s="1"/>
      <c r="AM45" s="1"/>
      <c r="AN45" s="1"/>
      <c r="AO45" s="1"/>
      <c r="AP45" s="1"/>
    </row>
    <row r="46" spans="1:42" ht="15" customHeight="1" x14ac:dyDescent="0.25">
      <c r="A46" s="1"/>
      <c r="B46" s="294"/>
      <c r="C46" s="294"/>
      <c r="D46" s="294"/>
      <c r="E46" s="294"/>
      <c r="F46" s="295"/>
      <c r="G46" s="296"/>
      <c r="H46" s="297"/>
      <c r="I46" s="295"/>
      <c r="J46" s="297"/>
      <c r="K46" s="298"/>
      <c r="L46" s="298"/>
      <c r="M46" s="155"/>
      <c r="N46" s="155"/>
      <c r="O46" s="155"/>
      <c r="P46" s="155"/>
      <c r="Q46" s="155"/>
      <c r="R46" s="129"/>
      <c r="S46" s="129"/>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x14ac:dyDescent="0.25">
      <c r="A47" s="1"/>
      <c r="B47" s="294"/>
      <c r="C47" s="294"/>
      <c r="D47" s="294"/>
      <c r="E47" s="294"/>
      <c r="F47" s="295"/>
      <c r="G47" s="296"/>
      <c r="H47" s="297"/>
      <c r="I47" s="295"/>
      <c r="J47" s="297"/>
      <c r="K47" s="298"/>
      <c r="L47" s="298"/>
      <c r="M47" s="155"/>
      <c r="N47" s="155"/>
      <c r="O47" s="155"/>
      <c r="P47" s="155"/>
      <c r="Q47" s="155"/>
      <c r="R47" s="129"/>
      <c r="S47" s="129"/>
      <c r="T47" s="1"/>
      <c r="U47" s="1"/>
      <c r="V47" s="1"/>
      <c r="W47" s="1"/>
      <c r="X47" s="1"/>
      <c r="Y47" s="1"/>
      <c r="Z47" s="1"/>
      <c r="AA47" s="1"/>
      <c r="AB47" s="1"/>
      <c r="AC47" s="1"/>
      <c r="AD47" s="1"/>
      <c r="AE47" s="1"/>
      <c r="AF47" s="1"/>
      <c r="AG47" s="1"/>
      <c r="AH47" s="1"/>
      <c r="AI47" s="1"/>
      <c r="AJ47" s="1"/>
      <c r="AK47" s="1"/>
      <c r="AL47" s="1"/>
      <c r="AM47" s="1"/>
      <c r="AN47" s="1"/>
      <c r="AO47" s="1"/>
      <c r="AP47" s="1"/>
    </row>
    <row r="48" spans="1:42" ht="15" customHeight="1" x14ac:dyDescent="0.25">
      <c r="A48" s="1"/>
      <c r="B48" s="294"/>
      <c r="C48" s="294"/>
      <c r="D48" s="294"/>
      <c r="E48" s="294"/>
      <c r="F48" s="295"/>
      <c r="G48" s="296"/>
      <c r="H48" s="297"/>
      <c r="I48" s="295"/>
      <c r="J48" s="297"/>
      <c r="K48" s="298"/>
      <c r="L48" s="298"/>
      <c r="M48" s="155"/>
      <c r="N48" s="155"/>
      <c r="O48" s="155"/>
      <c r="P48" s="155"/>
      <c r="Q48" s="155"/>
      <c r="R48" s="129"/>
      <c r="S48" s="129"/>
      <c r="T48" s="1"/>
      <c r="U48" s="1"/>
      <c r="V48" s="1"/>
      <c r="W48" s="1"/>
      <c r="X48" s="1"/>
      <c r="Y48" s="1"/>
      <c r="Z48" s="1"/>
      <c r="AA48" s="1"/>
      <c r="AB48" s="1"/>
      <c r="AC48" s="1"/>
      <c r="AD48" s="1"/>
      <c r="AE48" s="1"/>
      <c r="AF48" s="1"/>
      <c r="AG48" s="1"/>
      <c r="AH48" s="1"/>
      <c r="AI48" s="1"/>
      <c r="AJ48" s="1"/>
      <c r="AK48" s="1"/>
      <c r="AL48" s="1"/>
      <c r="AM48" s="1"/>
      <c r="AN48" s="1"/>
      <c r="AO48" s="1"/>
      <c r="AP48" s="1"/>
    </row>
    <row r="49" spans="1:42" ht="15" customHeight="1" x14ac:dyDescent="0.25">
      <c r="A49" s="1"/>
      <c r="B49" s="294"/>
      <c r="C49" s="294"/>
      <c r="D49" s="294"/>
      <c r="E49" s="294"/>
      <c r="F49" s="295"/>
      <c r="G49" s="296"/>
      <c r="H49" s="297"/>
      <c r="I49" s="295"/>
      <c r="J49" s="297"/>
      <c r="K49" s="298"/>
      <c r="L49" s="298"/>
      <c r="M49" s="155"/>
      <c r="N49" s="155"/>
      <c r="O49" s="155"/>
      <c r="P49" s="155"/>
      <c r="Q49" s="155"/>
      <c r="R49" s="129"/>
      <c r="S49" s="129"/>
      <c r="T49" s="1"/>
      <c r="U49" s="1"/>
      <c r="V49" s="1"/>
      <c r="W49" s="1"/>
      <c r="X49" s="1"/>
      <c r="Y49" s="1"/>
      <c r="Z49" s="1"/>
      <c r="AA49" s="1"/>
      <c r="AB49" s="1"/>
      <c r="AC49" s="1"/>
      <c r="AD49" s="1"/>
      <c r="AE49" s="1"/>
      <c r="AF49" s="1"/>
      <c r="AG49" s="1"/>
      <c r="AH49" s="1"/>
      <c r="AI49" s="1"/>
      <c r="AJ49" s="1"/>
      <c r="AK49" s="1"/>
      <c r="AL49" s="1"/>
      <c r="AM49" s="1"/>
      <c r="AN49" s="1"/>
      <c r="AO49" s="1"/>
      <c r="AP49" s="1"/>
    </row>
    <row r="50" spans="1:42" ht="15" customHeight="1" x14ac:dyDescent="0.25">
      <c r="A50" s="1"/>
      <c r="B50" s="294"/>
      <c r="C50" s="294"/>
      <c r="D50" s="294"/>
      <c r="E50" s="294"/>
      <c r="F50" s="295"/>
      <c r="G50" s="296"/>
      <c r="H50" s="297"/>
      <c r="I50" s="295"/>
      <c r="J50" s="297"/>
      <c r="K50" s="298"/>
      <c r="L50" s="298"/>
      <c r="M50" s="155"/>
      <c r="N50" s="155"/>
      <c r="O50" s="155"/>
      <c r="P50" s="155"/>
      <c r="Q50" s="155"/>
      <c r="R50" s="129"/>
      <c r="S50" s="129"/>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25">
      <c r="A51" s="1"/>
      <c r="B51" s="294"/>
      <c r="C51" s="294"/>
      <c r="D51" s="294"/>
      <c r="E51" s="294"/>
      <c r="F51" s="295"/>
      <c r="G51" s="296"/>
      <c r="H51" s="297"/>
      <c r="I51" s="295"/>
      <c r="J51" s="297"/>
      <c r="K51" s="298"/>
      <c r="L51" s="298"/>
      <c r="M51" s="155"/>
      <c r="N51" s="155"/>
      <c r="O51" s="155"/>
      <c r="P51" s="155"/>
      <c r="Q51" s="155"/>
      <c r="R51" s="129"/>
      <c r="S51" s="129"/>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x14ac:dyDescent="0.25">
      <c r="A52" s="1"/>
      <c r="B52" s="294"/>
      <c r="C52" s="294"/>
      <c r="D52" s="294"/>
      <c r="E52" s="294"/>
      <c r="F52" s="295"/>
      <c r="G52" s="296"/>
      <c r="H52" s="297"/>
      <c r="I52" s="295"/>
      <c r="J52" s="297"/>
      <c r="K52" s="298"/>
      <c r="L52" s="298"/>
      <c r="M52" s="155"/>
      <c r="N52" s="155"/>
      <c r="O52" s="155"/>
      <c r="P52" s="155"/>
      <c r="Q52" s="155"/>
      <c r="R52" s="129"/>
      <c r="S52" s="129"/>
      <c r="T52" s="1"/>
      <c r="U52" s="1"/>
      <c r="V52" s="1"/>
      <c r="W52" s="1"/>
      <c r="X52" s="1"/>
      <c r="Y52" s="1"/>
      <c r="Z52" s="1"/>
      <c r="AA52" s="1"/>
      <c r="AB52" s="1"/>
      <c r="AC52" s="1"/>
      <c r="AD52" s="1"/>
      <c r="AE52" s="1"/>
      <c r="AF52" s="1"/>
      <c r="AG52" s="1"/>
      <c r="AH52" s="1"/>
      <c r="AI52" s="1"/>
      <c r="AJ52" s="1"/>
      <c r="AK52" s="1"/>
      <c r="AL52" s="1"/>
      <c r="AM52" s="1"/>
      <c r="AN52" s="1"/>
      <c r="AO52" s="1"/>
      <c r="AP52" s="1"/>
    </row>
    <row r="53" spans="1:42" x14ac:dyDescent="0.25">
      <c r="S53" s="1"/>
      <c r="T53" s="1"/>
      <c r="U53" s="1"/>
      <c r="V53" s="1"/>
      <c r="W53" s="1"/>
    </row>
    <row r="54" spans="1:42" x14ac:dyDescent="0.25">
      <c r="S54" s="1"/>
      <c r="T54" s="1"/>
      <c r="U54" s="1"/>
      <c r="V54" s="1"/>
      <c r="W54" s="1"/>
    </row>
    <row r="55" spans="1:42" x14ac:dyDescent="0.25">
      <c r="S55" s="1"/>
      <c r="T55" s="1"/>
      <c r="U55" s="1"/>
      <c r="V55" s="1"/>
      <c r="W55" s="1"/>
    </row>
    <row r="56" spans="1:42" x14ac:dyDescent="0.25">
      <c r="S56" s="1"/>
      <c r="T56" s="1"/>
      <c r="U56" s="1"/>
      <c r="V56" s="1"/>
      <c r="W56" s="1"/>
    </row>
    <row r="57" spans="1:42" x14ac:dyDescent="0.25">
      <c r="S57" s="1"/>
      <c r="T57" s="1"/>
      <c r="U57" s="1"/>
      <c r="V57" s="1"/>
      <c r="W57" s="1"/>
    </row>
    <row r="58" spans="1:42" x14ac:dyDescent="0.25">
      <c r="S58" s="1"/>
      <c r="T58" s="1"/>
      <c r="U58" s="1"/>
      <c r="V58" s="1"/>
      <c r="W58" s="1"/>
    </row>
    <row r="59" spans="1:42" x14ac:dyDescent="0.25">
      <c r="S59" s="1"/>
      <c r="T59" s="1"/>
      <c r="U59" s="1"/>
      <c r="V59" s="1"/>
      <c r="W59" s="1"/>
    </row>
    <row r="60" spans="1:42" x14ac:dyDescent="0.25">
      <c r="S60" s="1"/>
      <c r="T60" s="1"/>
      <c r="U60" s="1"/>
      <c r="V60" s="1"/>
      <c r="W60" s="1"/>
    </row>
    <row r="61" spans="1:42" x14ac:dyDescent="0.25">
      <c r="S61" s="1"/>
      <c r="T61" s="1"/>
      <c r="U61" s="1"/>
      <c r="V61" s="1"/>
      <c r="W61" s="1"/>
    </row>
    <row r="62" spans="1:42" x14ac:dyDescent="0.25">
      <c r="S62" s="1"/>
      <c r="T62" s="1"/>
      <c r="U62" s="1"/>
      <c r="V62" s="1"/>
      <c r="W62" s="1"/>
    </row>
    <row r="63" spans="1:42" x14ac:dyDescent="0.25">
      <c r="S63" s="1"/>
      <c r="T63" s="1"/>
      <c r="U63" s="1"/>
      <c r="V63" s="1"/>
      <c r="W63" s="1"/>
    </row>
    <row r="64" spans="1:42" x14ac:dyDescent="0.25">
      <c r="S64" s="1"/>
      <c r="T64" s="1"/>
      <c r="U64" s="1"/>
      <c r="V64" s="1"/>
      <c r="W64" s="1"/>
    </row>
    <row r="65" spans="19:23" x14ac:dyDescent="0.25">
      <c r="S65" s="1"/>
      <c r="T65" s="1"/>
      <c r="U65" s="1"/>
      <c r="V65" s="1"/>
      <c r="W65" s="1"/>
    </row>
    <row r="66" spans="19:23" x14ac:dyDescent="0.25">
      <c r="S66" s="1"/>
      <c r="T66" s="1"/>
      <c r="U66" s="1"/>
      <c r="V66" s="1"/>
      <c r="W66" s="1"/>
    </row>
    <row r="67" spans="19:23" x14ac:dyDescent="0.25">
      <c r="S67" s="1"/>
      <c r="T67" s="1"/>
      <c r="U67" s="1"/>
      <c r="V67" s="1"/>
      <c r="W67" s="1"/>
    </row>
    <row r="68" spans="19:23" x14ac:dyDescent="0.25">
      <c r="S68" s="1"/>
      <c r="T68" s="1"/>
      <c r="U68" s="1"/>
      <c r="V68" s="1"/>
      <c r="W68" s="1"/>
    </row>
    <row r="69" spans="19:23" x14ac:dyDescent="0.25">
      <c r="S69" s="1"/>
      <c r="T69" s="1"/>
      <c r="U69" s="1"/>
      <c r="V69" s="1"/>
      <c r="W69" s="1"/>
    </row>
    <row r="70" spans="19:23" x14ac:dyDescent="0.25">
      <c r="S70" s="1"/>
      <c r="T70" s="1"/>
      <c r="U70" s="1"/>
      <c r="V70" s="1"/>
      <c r="W70" s="1"/>
    </row>
    <row r="71" spans="19:23" x14ac:dyDescent="0.25">
      <c r="S71" s="1"/>
      <c r="T71" s="1"/>
      <c r="U71" s="1"/>
      <c r="V71" s="1"/>
      <c r="W71" s="1"/>
    </row>
    <row r="72" spans="19:23" x14ac:dyDescent="0.25">
      <c r="S72" s="1"/>
      <c r="T72" s="1"/>
      <c r="U72" s="1"/>
      <c r="V72" s="1"/>
      <c r="W72" s="1"/>
    </row>
    <row r="73" spans="19:23" x14ac:dyDescent="0.25">
      <c r="S73" s="1"/>
      <c r="T73" s="1"/>
      <c r="U73" s="1"/>
      <c r="V73" s="1"/>
      <c r="W73" s="1"/>
    </row>
    <row r="74" spans="19:23" x14ac:dyDescent="0.25">
      <c r="S74" s="1"/>
      <c r="T74" s="1"/>
      <c r="U74" s="1"/>
      <c r="V74" s="1"/>
      <c r="W74" s="1"/>
    </row>
    <row r="75" spans="19:23" x14ac:dyDescent="0.25">
      <c r="S75" s="1"/>
      <c r="T75" s="1"/>
      <c r="U75" s="1"/>
      <c r="V75" s="1"/>
      <c r="W75" s="1"/>
    </row>
    <row r="76" spans="19:23" x14ac:dyDescent="0.25">
      <c r="S76" s="1"/>
      <c r="T76" s="1"/>
      <c r="U76" s="1"/>
      <c r="V76" s="1"/>
      <c r="W76" s="1"/>
    </row>
    <row r="77" spans="19:23" x14ac:dyDescent="0.25">
      <c r="S77" s="1"/>
      <c r="T77" s="1"/>
      <c r="U77" s="1"/>
      <c r="V77" s="1"/>
      <c r="W77" s="1"/>
    </row>
    <row r="78" spans="19:23" x14ac:dyDescent="0.25">
      <c r="S78" s="1"/>
      <c r="T78" s="1"/>
      <c r="U78" s="1"/>
      <c r="V78" s="1"/>
      <c r="W78" s="1"/>
    </row>
    <row r="79" spans="19:23" x14ac:dyDescent="0.25">
      <c r="S79" s="1"/>
      <c r="T79" s="1"/>
      <c r="U79" s="1"/>
      <c r="V79" s="1"/>
      <c r="W79" s="1"/>
    </row>
    <row r="80" spans="19:23" x14ac:dyDescent="0.25">
      <c r="S80" s="1"/>
      <c r="T80" s="1"/>
      <c r="U80" s="1"/>
      <c r="V80" s="1"/>
      <c r="W80" s="1"/>
    </row>
    <row r="81" spans="19:23" x14ac:dyDescent="0.25">
      <c r="S81" s="1"/>
      <c r="T81" s="1"/>
      <c r="U81" s="1"/>
      <c r="V81" s="1"/>
      <c r="W81" s="1"/>
    </row>
    <row r="82" spans="19:23" x14ac:dyDescent="0.25">
      <c r="S82" s="1"/>
      <c r="T82" s="1"/>
      <c r="U82" s="1"/>
      <c r="V82" s="1"/>
      <c r="W82" s="1"/>
    </row>
    <row r="83" spans="19:23" x14ac:dyDescent="0.25">
      <c r="S83" s="1"/>
      <c r="T83" s="1"/>
      <c r="U83" s="1"/>
      <c r="V83" s="1"/>
      <c r="W83" s="1"/>
    </row>
    <row r="84" spans="19:23" x14ac:dyDescent="0.25">
      <c r="S84" s="1"/>
      <c r="T84" s="1"/>
      <c r="U84" s="1"/>
      <c r="V84" s="1"/>
      <c r="W84" s="1"/>
    </row>
    <row r="85" spans="19:23" x14ac:dyDescent="0.25">
      <c r="S85" s="1"/>
      <c r="T85" s="1"/>
      <c r="U85" s="1"/>
      <c r="V85" s="1"/>
      <c r="W85" s="1"/>
    </row>
    <row r="86" spans="19:23" x14ac:dyDescent="0.25">
      <c r="S86" s="1"/>
      <c r="T86" s="1"/>
      <c r="U86" s="1"/>
      <c r="V86" s="1"/>
      <c r="W86" s="1"/>
    </row>
    <row r="87" spans="19:23" x14ac:dyDescent="0.25">
      <c r="S87" s="1"/>
      <c r="T87" s="1"/>
      <c r="U87" s="1"/>
      <c r="V87" s="1"/>
      <c r="W87" s="1"/>
    </row>
    <row r="88" spans="19:23" x14ac:dyDescent="0.25">
      <c r="S88" s="1"/>
      <c r="T88" s="1"/>
      <c r="U88" s="1"/>
      <c r="V88" s="1"/>
      <c r="W88" s="1"/>
    </row>
    <row r="89" spans="19:23" x14ac:dyDescent="0.25">
      <c r="S89" s="1"/>
      <c r="T89" s="1"/>
      <c r="U89" s="1"/>
      <c r="V89" s="1"/>
      <c r="W89" s="1"/>
    </row>
    <row r="90" spans="19:23" x14ac:dyDescent="0.25">
      <c r="S90" s="1"/>
      <c r="T90" s="1"/>
      <c r="U90" s="1"/>
      <c r="V90" s="1"/>
      <c r="W90" s="1"/>
    </row>
    <row r="91" spans="19:23" x14ac:dyDescent="0.25">
      <c r="S91" s="1"/>
      <c r="T91" s="1"/>
      <c r="U91" s="1"/>
      <c r="V91" s="1"/>
      <c r="W91" s="1"/>
    </row>
    <row r="92" spans="19:23" x14ac:dyDescent="0.25">
      <c r="S92" s="1"/>
      <c r="T92" s="1"/>
      <c r="U92" s="1"/>
      <c r="V92" s="1"/>
      <c r="W92" s="1"/>
    </row>
    <row r="93" spans="19:23" x14ac:dyDescent="0.25">
      <c r="S93" s="1"/>
      <c r="T93" s="1"/>
      <c r="U93" s="1"/>
      <c r="V93" s="1"/>
      <c r="W93" s="1"/>
    </row>
    <row r="94" spans="19:23" x14ac:dyDescent="0.25">
      <c r="S94" s="1"/>
      <c r="T94" s="1"/>
      <c r="U94" s="1"/>
      <c r="V94" s="1"/>
      <c r="W94" s="1"/>
    </row>
    <row r="95" spans="19:23" x14ac:dyDescent="0.25">
      <c r="S95" s="1"/>
      <c r="T95" s="1"/>
      <c r="U95" s="1"/>
      <c r="V95" s="1"/>
      <c r="W95" s="1"/>
    </row>
    <row r="96" spans="19:23" x14ac:dyDescent="0.25">
      <c r="S96" s="1"/>
      <c r="T96" s="1"/>
      <c r="U96" s="1"/>
      <c r="V96" s="1"/>
      <c r="W96" s="1"/>
    </row>
    <row r="97" spans="19:23" x14ac:dyDescent="0.25">
      <c r="S97" s="1"/>
      <c r="T97" s="1"/>
      <c r="U97" s="1"/>
      <c r="V97" s="1"/>
      <c r="W97" s="1"/>
    </row>
    <row r="98" spans="19:23" x14ac:dyDescent="0.25">
      <c r="S98" s="1"/>
      <c r="T98" s="1"/>
      <c r="U98" s="1"/>
      <c r="V98" s="1"/>
      <c r="W98" s="1"/>
    </row>
    <row r="99" spans="19:23" x14ac:dyDescent="0.25">
      <c r="S99" s="1"/>
      <c r="T99" s="1"/>
      <c r="U99" s="1"/>
      <c r="V99" s="1"/>
      <c r="W99" s="1"/>
    </row>
    <row r="100" spans="19:23" x14ac:dyDescent="0.25">
      <c r="S100" s="1"/>
      <c r="T100" s="1"/>
      <c r="U100" s="1"/>
      <c r="V100" s="1"/>
      <c r="W100" s="1"/>
    </row>
    <row r="101" spans="19:23" x14ac:dyDescent="0.25">
      <c r="S101" s="1"/>
      <c r="T101" s="1"/>
      <c r="U101" s="1"/>
      <c r="V101" s="1"/>
      <c r="W101" s="1"/>
    </row>
    <row r="102" spans="19:23" x14ac:dyDescent="0.25">
      <c r="S102" s="1"/>
      <c r="T102" s="1"/>
      <c r="U102" s="1"/>
      <c r="V102" s="1"/>
      <c r="W102" s="1"/>
    </row>
    <row r="103" spans="19:23" x14ac:dyDescent="0.25">
      <c r="S103" s="1"/>
      <c r="T103" s="1"/>
      <c r="U103" s="1"/>
      <c r="V103" s="1"/>
      <c r="W103" s="1"/>
    </row>
    <row r="104" spans="19:23" x14ac:dyDescent="0.25">
      <c r="S104" s="1"/>
      <c r="T104" s="1"/>
      <c r="U104" s="1"/>
      <c r="V104" s="1"/>
      <c r="W104" s="1"/>
    </row>
    <row r="105" spans="19:23" x14ac:dyDescent="0.25">
      <c r="S105" s="1"/>
      <c r="T105" s="1"/>
      <c r="U105" s="1"/>
      <c r="V105" s="1"/>
      <c r="W105" s="1"/>
    </row>
    <row r="106" spans="19:23" x14ac:dyDescent="0.25">
      <c r="S106" s="1"/>
      <c r="T106" s="1"/>
      <c r="U106" s="1"/>
      <c r="V106" s="1"/>
      <c r="W106" s="1"/>
    </row>
    <row r="107" spans="19:23" x14ac:dyDescent="0.25">
      <c r="S107" s="1"/>
      <c r="T107" s="1"/>
      <c r="U107" s="1"/>
      <c r="V107" s="1"/>
      <c r="W107" s="1"/>
    </row>
    <row r="108" spans="19:23" x14ac:dyDescent="0.25">
      <c r="S108" s="1"/>
      <c r="T108" s="1"/>
      <c r="U108" s="1"/>
      <c r="V108" s="1"/>
      <c r="W108" s="1"/>
    </row>
    <row r="109" spans="19:23" x14ac:dyDescent="0.25">
      <c r="S109" s="1"/>
      <c r="T109" s="1"/>
      <c r="U109" s="1"/>
      <c r="V109" s="1"/>
      <c r="W109" s="1"/>
    </row>
    <row r="110" spans="19:23" x14ac:dyDescent="0.25">
      <c r="S110" s="1"/>
      <c r="T110" s="1"/>
      <c r="U110" s="1"/>
      <c r="V110" s="1"/>
      <c r="W110" s="1"/>
    </row>
    <row r="111" spans="19:23" x14ac:dyDescent="0.25">
      <c r="S111" s="1"/>
      <c r="T111" s="1"/>
      <c r="U111" s="1"/>
      <c r="V111" s="1"/>
      <c r="W111" s="1"/>
    </row>
    <row r="112" spans="19:23" x14ac:dyDescent="0.25">
      <c r="S112" s="1"/>
      <c r="T112" s="1"/>
      <c r="U112" s="1"/>
      <c r="V112" s="1"/>
      <c r="W112" s="1"/>
    </row>
    <row r="113" spans="19:23" x14ac:dyDescent="0.25">
      <c r="S113" s="1"/>
      <c r="T113" s="1"/>
      <c r="U113" s="1"/>
      <c r="V113" s="1"/>
      <c r="W113" s="1"/>
    </row>
    <row r="114" spans="19:23" x14ac:dyDescent="0.25">
      <c r="S114" s="1"/>
      <c r="T114" s="1"/>
      <c r="U114" s="1"/>
      <c r="V114" s="1"/>
      <c r="W114" s="1"/>
    </row>
    <row r="115" spans="19:23" x14ac:dyDescent="0.25">
      <c r="S115" s="1"/>
      <c r="T115" s="1"/>
      <c r="U115" s="1"/>
      <c r="V115" s="1"/>
      <c r="W115" s="1"/>
    </row>
    <row r="116" spans="19:23" x14ac:dyDescent="0.25">
      <c r="S116" s="1"/>
      <c r="T116" s="1"/>
      <c r="U116" s="1"/>
      <c r="V116" s="1"/>
      <c r="W116" s="1"/>
    </row>
    <row r="117" spans="19:23" x14ac:dyDescent="0.25">
      <c r="S117" s="1"/>
      <c r="T117" s="1"/>
      <c r="U117" s="1"/>
      <c r="V117" s="1"/>
      <c r="W117" s="1"/>
    </row>
    <row r="118" spans="19:23" x14ac:dyDescent="0.25">
      <c r="S118" s="1"/>
      <c r="T118" s="1"/>
      <c r="U118" s="1"/>
      <c r="V118" s="1"/>
      <c r="W118" s="1"/>
    </row>
    <row r="119" spans="19:23" x14ac:dyDescent="0.25">
      <c r="S119" s="1"/>
      <c r="T119" s="1"/>
      <c r="U119" s="1"/>
      <c r="V119" s="1"/>
      <c r="W119" s="1"/>
    </row>
    <row r="120" spans="19:23" x14ac:dyDescent="0.25">
      <c r="S120" s="1"/>
      <c r="T120" s="1"/>
      <c r="U120" s="1"/>
      <c r="V120" s="1"/>
      <c r="W120" s="1"/>
    </row>
    <row r="121" spans="19:23" x14ac:dyDescent="0.25">
      <c r="S121" s="1"/>
      <c r="T121" s="1"/>
      <c r="U121" s="1"/>
      <c r="V121" s="1"/>
      <c r="W121" s="1"/>
    </row>
    <row r="122" spans="19:23" x14ac:dyDescent="0.25">
      <c r="S122" s="1"/>
      <c r="T122" s="1"/>
      <c r="U122" s="1"/>
      <c r="V122" s="1"/>
      <c r="W122" s="1"/>
    </row>
    <row r="123" spans="19:23" x14ac:dyDescent="0.25">
      <c r="S123" s="1"/>
      <c r="T123" s="1"/>
      <c r="U123" s="1"/>
      <c r="V123" s="1"/>
      <c r="W123" s="1"/>
    </row>
    <row r="124" spans="19:23" x14ac:dyDescent="0.25">
      <c r="S124" s="1"/>
      <c r="T124" s="1"/>
      <c r="U124" s="1"/>
      <c r="V124" s="1"/>
      <c r="W124" s="1"/>
    </row>
    <row r="125" spans="19:23" x14ac:dyDescent="0.25">
      <c r="S125" s="1"/>
      <c r="T125" s="1"/>
      <c r="U125" s="1"/>
      <c r="V125" s="1"/>
      <c r="W125" s="1"/>
    </row>
    <row r="126" spans="19:23" x14ac:dyDescent="0.25">
      <c r="S126" s="1"/>
      <c r="T126" s="1"/>
      <c r="U126" s="1"/>
      <c r="V126" s="1"/>
      <c r="W126" s="1"/>
    </row>
    <row r="127" spans="19:23" x14ac:dyDescent="0.25">
      <c r="S127" s="1"/>
      <c r="T127" s="1"/>
      <c r="U127" s="1"/>
      <c r="V127" s="1"/>
      <c r="W127" s="1"/>
    </row>
    <row r="128" spans="19:23" x14ac:dyDescent="0.25">
      <c r="S128" s="1"/>
      <c r="T128" s="1"/>
      <c r="U128" s="1"/>
      <c r="V128" s="1"/>
      <c r="W128" s="1"/>
    </row>
    <row r="129" spans="19:23" x14ac:dyDescent="0.25">
      <c r="S129" s="1"/>
      <c r="T129" s="1"/>
      <c r="U129" s="1"/>
      <c r="V129" s="1"/>
      <c r="W129" s="1"/>
    </row>
    <row r="130" spans="19:23" x14ac:dyDescent="0.25">
      <c r="S130" s="1"/>
      <c r="T130" s="1"/>
      <c r="U130" s="1"/>
      <c r="V130" s="1"/>
      <c r="W130" s="1"/>
    </row>
    <row r="131" spans="19:23" x14ac:dyDescent="0.25">
      <c r="S131" s="1"/>
      <c r="T131" s="1"/>
      <c r="U131" s="1"/>
      <c r="V131" s="1"/>
      <c r="W131" s="1"/>
    </row>
    <row r="132" spans="19:23" x14ac:dyDescent="0.25">
      <c r="S132" s="1"/>
      <c r="T132" s="1"/>
      <c r="U132" s="1"/>
      <c r="V132" s="1"/>
      <c r="W132" s="1"/>
    </row>
    <row r="133" spans="19:23" x14ac:dyDescent="0.25">
      <c r="S133" s="1"/>
      <c r="T133" s="1"/>
      <c r="U133" s="1"/>
      <c r="V133" s="1"/>
      <c r="W133" s="1"/>
    </row>
    <row r="134" spans="19:23" x14ac:dyDescent="0.25">
      <c r="S134" s="1"/>
      <c r="T134" s="1"/>
      <c r="U134" s="1"/>
      <c r="V134" s="1"/>
      <c r="W134" s="1"/>
    </row>
  </sheetData>
  <sheetProtection algorithmName="SHA-512" hashValue="IrucWDQysOCDLG5jXENeucb+sYgORpQwJKB5IwvYLTHPpDu4o0um0H0NPvI8pbU/Ur4rjUoWnaI2NoE99TS4bA==" saltValue="D98CSFTpbhL/w+3uNWAwrA==" spinCount="100000" sheet="1" objects="1" scenarios="1"/>
  <mergeCells count="164">
    <mergeCell ref="B51:E51"/>
    <mergeCell ref="F51:H51"/>
    <mergeCell ref="I51:J51"/>
    <mergeCell ref="B52:E52"/>
    <mergeCell ref="F52:H52"/>
    <mergeCell ref="I52:J52"/>
    <mergeCell ref="B49:E49"/>
    <mergeCell ref="F49:H49"/>
    <mergeCell ref="I49:J49"/>
    <mergeCell ref="B50:E50"/>
    <mergeCell ref="F50:H50"/>
    <mergeCell ref="I50:J50"/>
    <mergeCell ref="B47:E47"/>
    <mergeCell ref="F47:H47"/>
    <mergeCell ref="I47:J47"/>
    <mergeCell ref="B48:E48"/>
    <mergeCell ref="F48:H48"/>
    <mergeCell ref="I48:J48"/>
    <mergeCell ref="B45:E45"/>
    <mergeCell ref="F45:H45"/>
    <mergeCell ref="I45:J45"/>
    <mergeCell ref="B46:E46"/>
    <mergeCell ref="F46:H46"/>
    <mergeCell ref="I46:J46"/>
    <mergeCell ref="B43:E43"/>
    <mergeCell ref="F43:H43"/>
    <mergeCell ref="I43:J43"/>
    <mergeCell ref="B44:E44"/>
    <mergeCell ref="F44:H44"/>
    <mergeCell ref="I44:J44"/>
    <mergeCell ref="B41:E41"/>
    <mergeCell ref="F41:H41"/>
    <mergeCell ref="I41:J41"/>
    <mergeCell ref="B42:E42"/>
    <mergeCell ref="F42:H42"/>
    <mergeCell ref="I42:J42"/>
    <mergeCell ref="B39:E39"/>
    <mergeCell ref="F39:H39"/>
    <mergeCell ref="I39:J39"/>
    <mergeCell ref="B40:E40"/>
    <mergeCell ref="F40:H40"/>
    <mergeCell ref="I40:J40"/>
    <mergeCell ref="M33:M34"/>
    <mergeCell ref="N33:N34"/>
    <mergeCell ref="O33:O34"/>
    <mergeCell ref="Q33:Q34"/>
    <mergeCell ref="B37:L37"/>
    <mergeCell ref="B38:E38"/>
    <mergeCell ref="F38:H38"/>
    <mergeCell ref="I38:J38"/>
    <mergeCell ref="L31:L32"/>
    <mergeCell ref="M31:M32"/>
    <mergeCell ref="N31:N32"/>
    <mergeCell ref="O31:O32"/>
    <mergeCell ref="Q31:Q32"/>
    <mergeCell ref="F33:F34"/>
    <mergeCell ref="G33:G34"/>
    <mergeCell ref="J33:J34"/>
    <mergeCell ref="K33:K34"/>
    <mergeCell ref="L33:L34"/>
    <mergeCell ref="B29:S29"/>
    <mergeCell ref="B30:B34"/>
    <mergeCell ref="C30:C34"/>
    <mergeCell ref="D30:D34"/>
    <mergeCell ref="E30:E34"/>
    <mergeCell ref="P30:P34"/>
    <mergeCell ref="F31:F32"/>
    <mergeCell ref="G31:G32"/>
    <mergeCell ref="J31:J32"/>
    <mergeCell ref="K31:K32"/>
    <mergeCell ref="K26:K27"/>
    <mergeCell ref="L26:L27"/>
    <mergeCell ref="M26:M27"/>
    <mergeCell ref="N26:N27"/>
    <mergeCell ref="O26:O27"/>
    <mergeCell ref="Q26:Q27"/>
    <mergeCell ref="L24:L25"/>
    <mergeCell ref="M24:M25"/>
    <mergeCell ref="N24:N25"/>
    <mergeCell ref="O24:O25"/>
    <mergeCell ref="Q24:Q25"/>
    <mergeCell ref="F26:F27"/>
    <mergeCell ref="G26:G27"/>
    <mergeCell ref="H26:H27"/>
    <mergeCell ref="I26:I27"/>
    <mergeCell ref="J26:J27"/>
    <mergeCell ref="L22:L23"/>
    <mergeCell ref="M22:M23"/>
    <mergeCell ref="N22:N23"/>
    <mergeCell ref="O22:O23"/>
    <mergeCell ref="Q22:Q23"/>
    <mergeCell ref="F24:F25"/>
    <mergeCell ref="G24:G25"/>
    <mergeCell ref="H24:H25"/>
    <mergeCell ref="I24:I25"/>
    <mergeCell ref="K24:K25"/>
    <mergeCell ref="F22:F23"/>
    <mergeCell ref="G22:G23"/>
    <mergeCell ref="H22:H23"/>
    <mergeCell ref="I22:I23"/>
    <mergeCell ref="J22:J25"/>
    <mergeCell ref="K22:K23"/>
    <mergeCell ref="F20:F21"/>
    <mergeCell ref="G20:G21"/>
    <mergeCell ref="H20:H21"/>
    <mergeCell ref="I20:I21"/>
    <mergeCell ref="J20:J21"/>
    <mergeCell ref="K20:K21"/>
    <mergeCell ref="L18:L21"/>
    <mergeCell ref="M18:M19"/>
    <mergeCell ref="N18:N19"/>
    <mergeCell ref="O18:O19"/>
    <mergeCell ref="P18:P27"/>
    <mergeCell ref="Q18:Q19"/>
    <mergeCell ref="M20:M21"/>
    <mergeCell ref="N20:N21"/>
    <mergeCell ref="O20:O21"/>
    <mergeCell ref="Q20:Q21"/>
    <mergeCell ref="P15:P16"/>
    <mergeCell ref="C18:C27"/>
    <mergeCell ref="D18:D27"/>
    <mergeCell ref="E18:E27"/>
    <mergeCell ref="F18:F19"/>
    <mergeCell ref="G18:G19"/>
    <mergeCell ref="H18:H19"/>
    <mergeCell ref="I18:I19"/>
    <mergeCell ref="J18:J19"/>
    <mergeCell ref="K18:K19"/>
    <mergeCell ref="O13:O14"/>
    <mergeCell ref="P13:P14"/>
    <mergeCell ref="Q13:Q14"/>
    <mergeCell ref="R13:R14"/>
    <mergeCell ref="S13:S14"/>
    <mergeCell ref="B15:B27"/>
    <mergeCell ref="C15:C16"/>
    <mergeCell ref="D15:D16"/>
    <mergeCell ref="E15:E16"/>
    <mergeCell ref="L15:L16"/>
    <mergeCell ref="H13:I13"/>
    <mergeCell ref="J13:J14"/>
    <mergeCell ref="K13:K14"/>
    <mergeCell ref="L13:L14"/>
    <mergeCell ref="M13:M14"/>
    <mergeCell ref="N13:N14"/>
    <mergeCell ref="C11:O11"/>
    <mergeCell ref="B12:J12"/>
    <mergeCell ref="K12:P12"/>
    <mergeCell ref="Q12:S12"/>
    <mergeCell ref="B13:B14"/>
    <mergeCell ref="C13:C14"/>
    <mergeCell ref="D13:D14"/>
    <mergeCell ref="E13:E14"/>
    <mergeCell ref="F13:F14"/>
    <mergeCell ref="G13:G14"/>
    <mergeCell ref="B1:R1"/>
    <mergeCell ref="B2:Q2"/>
    <mergeCell ref="B3:Q3"/>
    <mergeCell ref="B4:Q4"/>
    <mergeCell ref="C7:O7"/>
    <mergeCell ref="P7:P11"/>
    <mergeCell ref="Q7:Q11"/>
    <mergeCell ref="C8:O8"/>
    <mergeCell ref="C9:O9"/>
    <mergeCell ref="C10:O10"/>
  </mergeCells>
  <conditionalFormatting sqref="Q7:Q8">
    <cfRule type="cellIs" dxfId="519" priority="59" operator="between">
      <formula>0.9</formula>
      <formula>1</formula>
    </cfRule>
    <cfRule type="cellIs" dxfId="518" priority="60" operator="between">
      <formula>0.8</formula>
      <formula>0.89</formula>
    </cfRule>
    <cfRule type="cellIs" dxfId="517" priority="61" operator="between">
      <formula>0.7</formula>
      <formula>0.79</formula>
    </cfRule>
    <cfRule type="cellIs" dxfId="516" priority="62" operator="between">
      <formula>0</formula>
      <formula>0.69</formula>
    </cfRule>
  </conditionalFormatting>
  <conditionalFormatting sqref="P30">
    <cfRule type="cellIs" dxfId="515" priority="55" operator="between">
      <formula>1</formula>
      <formula>1</formula>
    </cfRule>
    <cfRule type="cellIs" dxfId="514" priority="56" operator="between">
      <formula>0.9</formula>
      <formula>0.99</formula>
    </cfRule>
    <cfRule type="cellIs" dxfId="513" priority="57" operator="between">
      <formula>0.89</formula>
      <formula>0.8</formula>
    </cfRule>
    <cfRule type="cellIs" dxfId="512" priority="58" operator="between">
      <formula>0.79</formula>
      <formula>0</formula>
    </cfRule>
  </conditionalFormatting>
  <conditionalFormatting sqref="K15:K18 K22">
    <cfRule type="cellIs" dxfId="511" priority="51" operator="equal">
      <formula>$W$12</formula>
    </cfRule>
    <cfRule type="cellIs" dxfId="510" priority="52" operator="equal">
      <formula>$W$11</formula>
    </cfRule>
    <cfRule type="cellIs" dxfId="509" priority="53" operator="equal">
      <formula>$W$10</formula>
    </cfRule>
    <cfRule type="cellIs" dxfId="508" priority="54" operator="equal">
      <formula>$W$9</formula>
    </cfRule>
  </conditionalFormatting>
  <conditionalFormatting sqref="K30">
    <cfRule type="cellIs" dxfId="507" priority="47" operator="equal">
      <formula>$W$12</formula>
    </cfRule>
    <cfRule type="cellIs" dxfId="506" priority="48" operator="equal">
      <formula>$W$11</formula>
    </cfRule>
    <cfRule type="cellIs" dxfId="505" priority="49" operator="equal">
      <formula>$W$10</formula>
    </cfRule>
    <cfRule type="cellIs" dxfId="504" priority="50" operator="equal">
      <formula>$W$9</formula>
    </cfRule>
  </conditionalFormatting>
  <conditionalFormatting sqref="P15">
    <cfRule type="cellIs" dxfId="503" priority="43" operator="between">
      <formula>1</formula>
      <formula>1</formula>
    </cfRule>
    <cfRule type="cellIs" dxfId="502" priority="44" operator="between">
      <formula>0.9</formula>
      <formula>0.99</formula>
    </cfRule>
    <cfRule type="cellIs" dxfId="501" priority="45" operator="between">
      <formula>0.89</formula>
      <formula>0.8</formula>
    </cfRule>
    <cfRule type="cellIs" dxfId="500" priority="46" operator="between">
      <formula>0.79</formula>
      <formula>0</formula>
    </cfRule>
  </conditionalFormatting>
  <conditionalFormatting sqref="K20">
    <cfRule type="cellIs" dxfId="499" priority="37" operator="equal">
      <formula>$W$12</formula>
    </cfRule>
    <cfRule type="cellIs" dxfId="498" priority="38" operator="equal">
      <formula>$W$11</formula>
    </cfRule>
    <cfRule type="cellIs" dxfId="497" priority="39" operator="equal">
      <formula>$W$10</formula>
    </cfRule>
    <cfRule type="cellIs" dxfId="496" priority="40" operator="equal">
      <formula>$W$9</formula>
    </cfRule>
  </conditionalFormatting>
  <conditionalFormatting sqref="K24">
    <cfRule type="cellIs" dxfId="495" priority="31" operator="equal">
      <formula>$W$12</formula>
    </cfRule>
    <cfRule type="cellIs" dxfId="494" priority="32" operator="equal">
      <formula>$W$11</formula>
    </cfRule>
    <cfRule type="cellIs" dxfId="493" priority="33" operator="equal">
      <formula>$W$10</formula>
    </cfRule>
    <cfRule type="cellIs" dxfId="492" priority="34" operator="equal">
      <formula>$W$9</formula>
    </cfRule>
  </conditionalFormatting>
  <conditionalFormatting sqref="K26">
    <cfRule type="cellIs" dxfId="491" priority="25" operator="equal">
      <formula>$W$12</formula>
    </cfRule>
    <cfRule type="cellIs" dxfId="490" priority="26" operator="equal">
      <formula>$W$11</formula>
    </cfRule>
    <cfRule type="cellIs" dxfId="489" priority="27" operator="equal">
      <formula>$W$10</formula>
    </cfRule>
    <cfRule type="cellIs" dxfId="488" priority="28" operator="equal">
      <formula>$W$9</formula>
    </cfRule>
  </conditionalFormatting>
  <conditionalFormatting sqref="K31">
    <cfRule type="cellIs" dxfId="487" priority="19" operator="equal">
      <formula>$W$12</formula>
    </cfRule>
    <cfRule type="cellIs" dxfId="486" priority="20" operator="equal">
      <formula>$W$11</formula>
    </cfRule>
    <cfRule type="cellIs" dxfId="485" priority="21" operator="equal">
      <formula>$W$10</formula>
    </cfRule>
    <cfRule type="cellIs" dxfId="484" priority="22" operator="equal">
      <formula>$W$9</formula>
    </cfRule>
  </conditionalFormatting>
  <conditionalFormatting sqref="K33">
    <cfRule type="cellIs" dxfId="483" priority="13" operator="equal">
      <formula>$W$12</formula>
    </cfRule>
    <cfRule type="cellIs" dxfId="482" priority="14" operator="equal">
      <formula>$W$11</formula>
    </cfRule>
    <cfRule type="cellIs" dxfId="481" priority="15" operator="equal">
      <formula>$W$10</formula>
    </cfRule>
    <cfRule type="cellIs" dxfId="480" priority="16" operator="equal">
      <formula>$W$9</formula>
    </cfRule>
  </conditionalFormatting>
  <conditionalFormatting sqref="P36">
    <cfRule type="cellIs" dxfId="479" priority="9" operator="between">
      <formula>1</formula>
      <formula>1</formula>
    </cfRule>
    <cfRule type="cellIs" dxfId="478" priority="10" operator="between">
      <formula>0.9</formula>
      <formula>0.99</formula>
    </cfRule>
    <cfRule type="cellIs" dxfId="477" priority="11" operator="between">
      <formula>0.89</formula>
      <formula>0.8</formula>
    </cfRule>
    <cfRule type="cellIs" dxfId="476" priority="12" operator="between">
      <formula>0.79</formula>
      <formula>0</formula>
    </cfRule>
  </conditionalFormatting>
  <conditionalFormatting sqref="K36">
    <cfRule type="cellIs" dxfId="475" priority="5" operator="equal">
      <formula>$W$12</formula>
    </cfRule>
    <cfRule type="cellIs" dxfId="474" priority="6" operator="equal">
      <formula>$W$11</formula>
    </cfRule>
    <cfRule type="cellIs" dxfId="473" priority="7" operator="equal">
      <formula>$W$10</formula>
    </cfRule>
    <cfRule type="cellIs" dxfId="472" priority="8" operator="equal">
      <formula>$W$9</formula>
    </cfRule>
  </conditionalFormatting>
  <conditionalFormatting sqref="P18">
    <cfRule type="cellIs" dxfId="471" priority="1" operator="between">
      <formula>1</formula>
      <formula>1</formula>
    </cfRule>
    <cfRule type="cellIs" dxfId="470" priority="2" operator="between">
      <formula>0.9</formula>
      <formula>0.99</formula>
    </cfRule>
    <cfRule type="cellIs" dxfId="469" priority="3" operator="between">
      <formula>0.89</formula>
      <formula>0.8</formula>
    </cfRule>
    <cfRule type="cellIs" dxfId="468" priority="4" operator="between">
      <formula>0.79</formula>
      <formula>0</formula>
    </cfRule>
  </conditionalFormatting>
  <dataValidations count="2">
    <dataValidation type="list" allowBlank="1" showInputMessage="1" showErrorMessage="1" sqref="R16:R28 R31:R34" xr:uid="{541B46E4-1BEA-4D39-9439-F85391A020CB}">
      <formula1>#REF!</formula1>
    </dataValidation>
    <dataValidation type="list" allowBlank="1" showInputMessage="1" showErrorMessage="1" sqref="K30:K31 K26 K15:K18 K20 K22 K24 K36 K33" xr:uid="{AEAEF38B-4776-494F-8410-D19149EAE256}">
      <formula1>$W$9:$W$12</formula1>
    </dataValidation>
  </dataValidations>
  <pageMargins left="0.7" right="0.7" top="0.75" bottom="0.75" header="0.3" footer="0.3"/>
  <pageSetup scale="44" fitToHeight="0" orientation="landscape" r:id="rId1"/>
  <rowBreaks count="2" manualBreakCount="2">
    <brk id="36" max="16383" man="1"/>
    <brk id="64" max="18" man="1"/>
  </rowBreaks>
  <colBreaks count="2" manualBreakCount="2">
    <brk id="17" max="1048575" man="1"/>
    <brk id="19" max="1048575" man="1"/>
  </colBreaks>
  <extLst>
    <ext xmlns:x14="http://schemas.microsoft.com/office/spreadsheetml/2009/9/main" uri="{78C0D931-6437-407d-A8EE-F0AAD7539E65}">
      <x14:conditionalFormattings>
        <x14:conditionalFormatting xmlns:xm="http://schemas.microsoft.com/office/excel/2006/main">
          <x14:cfRule type="containsText" priority="63" operator="containsText" id="{04119F81-B360-4BE0-A712-2EEE7A9A69AA}">
            <xm:f>NOT(ISERROR(SEARCH(#REF!,R16)))</xm:f>
            <xm:f>#REF!</xm:f>
            <x14:dxf>
              <font>
                <b/>
                <i val="0"/>
                <color theme="0"/>
              </font>
              <fill>
                <patternFill>
                  <bgColor rgb="FFFF0000"/>
                </patternFill>
              </fill>
            </x14:dxf>
          </x14:cfRule>
          <x14:cfRule type="containsText" priority="64" operator="containsText" id="{00EFCEEE-DB93-4F7E-9A00-71811AAE514C}">
            <xm:f>NOT(ISERROR(SEARCH(#REF!,R16)))</xm:f>
            <xm:f>#REF!</xm:f>
            <x14:dxf>
              <font>
                <b/>
                <i val="0"/>
                <color theme="0"/>
              </font>
              <fill>
                <patternFill>
                  <bgColor rgb="FF00B050"/>
                </patternFill>
              </fill>
            </x14:dxf>
          </x14:cfRule>
          <xm:sqref>R16:R19 R22:R23</xm:sqref>
        </x14:conditionalFormatting>
        <x14:conditionalFormatting xmlns:xm="http://schemas.microsoft.com/office/excel/2006/main">
          <x14:cfRule type="containsText" priority="41" operator="containsText" id="{F8E8F0C5-2C6C-4C3E-BD69-BF0755BB2346}">
            <xm:f>NOT(ISERROR(SEARCH(#REF!,R20)))</xm:f>
            <xm:f>#REF!</xm:f>
            <x14:dxf>
              <font>
                <b/>
                <i val="0"/>
                <color theme="0"/>
              </font>
              <fill>
                <patternFill>
                  <bgColor rgb="FFFF0000"/>
                </patternFill>
              </fill>
            </x14:dxf>
          </x14:cfRule>
          <x14:cfRule type="containsText" priority="42" operator="containsText" id="{7DBB1132-615A-4A70-987A-3BC21D893F62}">
            <xm:f>NOT(ISERROR(SEARCH(#REF!,R20)))</xm:f>
            <xm:f>#REF!</xm:f>
            <x14:dxf>
              <font>
                <b/>
                <i val="0"/>
                <color theme="0"/>
              </font>
              <fill>
                <patternFill>
                  <bgColor rgb="FF00B050"/>
                </patternFill>
              </fill>
            </x14:dxf>
          </x14:cfRule>
          <xm:sqref>R20:R21</xm:sqref>
        </x14:conditionalFormatting>
        <x14:conditionalFormatting xmlns:xm="http://schemas.microsoft.com/office/excel/2006/main">
          <x14:cfRule type="containsText" priority="35" operator="containsText" id="{87BDA11B-B126-4549-B0CD-1220E1782B54}">
            <xm:f>NOT(ISERROR(SEARCH(#REF!,R24)))</xm:f>
            <xm:f>#REF!</xm:f>
            <x14:dxf>
              <font>
                <b/>
                <i val="0"/>
                <color theme="0"/>
              </font>
              <fill>
                <patternFill>
                  <bgColor rgb="FFFF0000"/>
                </patternFill>
              </fill>
            </x14:dxf>
          </x14:cfRule>
          <x14:cfRule type="containsText" priority="36" operator="containsText" id="{AA60A242-DD2F-48E2-B3A8-DDCA0390B1AB}">
            <xm:f>NOT(ISERROR(SEARCH(#REF!,R24)))</xm:f>
            <xm:f>#REF!</xm:f>
            <x14:dxf>
              <font>
                <b/>
                <i val="0"/>
                <color theme="0"/>
              </font>
              <fill>
                <patternFill>
                  <bgColor rgb="FF00B050"/>
                </patternFill>
              </fill>
            </x14:dxf>
          </x14:cfRule>
          <xm:sqref>R24:R25</xm:sqref>
        </x14:conditionalFormatting>
        <x14:conditionalFormatting xmlns:xm="http://schemas.microsoft.com/office/excel/2006/main">
          <x14:cfRule type="containsText" priority="29" operator="containsText" id="{48731C56-BE36-4A02-9FA1-B585E6887551}">
            <xm:f>NOT(ISERROR(SEARCH(#REF!,R26)))</xm:f>
            <xm:f>#REF!</xm:f>
            <x14:dxf>
              <font>
                <b/>
                <i val="0"/>
                <color theme="0"/>
              </font>
              <fill>
                <patternFill>
                  <bgColor rgb="FFFF0000"/>
                </patternFill>
              </fill>
            </x14:dxf>
          </x14:cfRule>
          <x14:cfRule type="containsText" priority="30" operator="containsText" id="{2972671A-30A0-496E-9444-8C68BE9556E0}">
            <xm:f>NOT(ISERROR(SEARCH(#REF!,R26)))</xm:f>
            <xm:f>#REF!</xm:f>
            <x14:dxf>
              <font>
                <b/>
                <i val="0"/>
                <color theme="0"/>
              </font>
              <fill>
                <patternFill>
                  <bgColor rgb="FF00B050"/>
                </patternFill>
              </fill>
            </x14:dxf>
          </x14:cfRule>
          <xm:sqref>R26:R28</xm:sqref>
        </x14:conditionalFormatting>
        <x14:conditionalFormatting xmlns:xm="http://schemas.microsoft.com/office/excel/2006/main">
          <x14:cfRule type="containsText" priority="23" operator="containsText" id="{23C64E4D-82A0-464E-95BA-A90F19888F7A}">
            <xm:f>NOT(ISERROR(SEARCH(#REF!,R31)))</xm:f>
            <xm:f>#REF!</xm:f>
            <x14:dxf>
              <font>
                <b/>
                <i val="0"/>
                <color theme="0"/>
              </font>
              <fill>
                <patternFill>
                  <bgColor rgb="FFFF0000"/>
                </patternFill>
              </fill>
            </x14:dxf>
          </x14:cfRule>
          <x14:cfRule type="containsText" priority="24" operator="containsText" id="{F211BAD5-5D08-47FF-A737-23D31780E685}">
            <xm:f>NOT(ISERROR(SEARCH(#REF!,R31)))</xm:f>
            <xm:f>#REF!</xm:f>
            <x14:dxf>
              <font>
                <b/>
                <i val="0"/>
                <color theme="0"/>
              </font>
              <fill>
                <patternFill>
                  <bgColor rgb="FF00B050"/>
                </patternFill>
              </fill>
            </x14:dxf>
          </x14:cfRule>
          <xm:sqref>R31:R32</xm:sqref>
        </x14:conditionalFormatting>
        <x14:conditionalFormatting xmlns:xm="http://schemas.microsoft.com/office/excel/2006/main">
          <x14:cfRule type="containsText" priority="17" operator="containsText" id="{117D0505-0326-4AAA-8F9D-491C2D58CCB9}">
            <xm:f>NOT(ISERROR(SEARCH(#REF!,R33)))</xm:f>
            <xm:f>#REF!</xm:f>
            <x14:dxf>
              <font>
                <b/>
                <i val="0"/>
                <color theme="0"/>
              </font>
              <fill>
                <patternFill>
                  <bgColor rgb="FFFF0000"/>
                </patternFill>
              </fill>
            </x14:dxf>
          </x14:cfRule>
          <x14:cfRule type="containsText" priority="18" operator="containsText" id="{4923CB41-7E61-46FD-8EB3-115F0D3D7B61}">
            <xm:f>NOT(ISERROR(SEARCH(#REF!,R33)))</xm:f>
            <xm:f>#REF!</xm:f>
            <x14:dxf>
              <font>
                <b/>
                <i val="0"/>
                <color theme="0"/>
              </font>
              <fill>
                <patternFill>
                  <bgColor rgb="FF00B050"/>
                </patternFill>
              </fill>
            </x14:dxf>
          </x14:cfRule>
          <xm:sqref>R33:R34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8664-B18B-4B86-925F-515668F4EBD2}">
  <dimension ref="A1:AR121"/>
  <sheetViews>
    <sheetView showGridLines="0" view="pageBreakPreview" zoomScaleNormal="90" zoomScaleSheetLayoutView="100" workbookViewId="0">
      <selection activeCell="B2" sqref="B2:S2"/>
    </sheetView>
  </sheetViews>
  <sheetFormatPr baseColWidth="10" defaultColWidth="11.42578125" defaultRowHeight="15" x14ac:dyDescent="0.25"/>
  <cols>
    <col min="1" max="1" width="3.5703125" style="4" customWidth="1"/>
    <col min="2" max="2" width="26.42578125" style="120" customWidth="1"/>
    <col min="3" max="3" width="22" style="120" hidden="1" customWidth="1"/>
    <col min="4" max="4" width="25.5703125" style="121" customWidth="1"/>
    <col min="5" max="5" width="10.7109375" style="4" hidden="1" customWidth="1"/>
    <col min="6" max="6" width="14.28515625" style="4" hidden="1" customWidth="1"/>
    <col min="7" max="7" width="25.140625" style="121" customWidth="1"/>
    <col min="8" max="8" width="10.85546875" style="4" hidden="1" customWidth="1"/>
    <col min="9" max="9" width="14.28515625" style="4" customWidth="1"/>
    <col min="10" max="10" width="12.42578125" style="4" customWidth="1"/>
    <col min="11" max="11" width="11.85546875" style="4" customWidth="1"/>
    <col min="12" max="12" width="22.85546875" style="4" customWidth="1"/>
    <col min="13" max="13" width="23.28515625" style="4" customWidth="1"/>
    <col min="14" max="14" width="21.42578125" style="4" customWidth="1"/>
    <col min="15" max="15" width="12.42578125" style="4" hidden="1" customWidth="1"/>
    <col min="16" max="16" width="11.140625" style="4" hidden="1" customWidth="1"/>
    <col min="17" max="17" width="10.5703125" style="4" hidden="1" customWidth="1"/>
    <col min="18" max="18" width="23.5703125" style="122" customWidth="1"/>
    <col min="19" max="19" width="24" style="121" customWidth="1"/>
    <col min="20" max="20" width="22.28515625" style="4" hidden="1" customWidth="1"/>
    <col min="21" max="21" width="23.5703125" style="4" hidden="1" customWidth="1"/>
    <col min="22" max="24" width="11.42578125" style="4" hidden="1" customWidth="1"/>
    <col min="25" max="25" width="13.42578125" style="4" hidden="1" customWidth="1"/>
    <col min="26" max="26" width="20.7109375" style="4" hidden="1" customWidth="1"/>
    <col min="27" max="33" width="11.42578125" style="4" hidden="1" customWidth="1"/>
    <col min="34" max="40" width="11.42578125" style="4" customWidth="1"/>
    <col min="41" max="16384" width="11.42578125" style="4"/>
  </cols>
  <sheetData>
    <row r="1" spans="1:40" x14ac:dyDescent="0.25">
      <c r="A1" s="1"/>
      <c r="B1" s="2"/>
      <c r="C1" s="2"/>
      <c r="D1" s="2"/>
      <c r="E1" s="2"/>
      <c r="F1" s="2"/>
      <c r="G1" s="3"/>
      <c r="H1" s="2"/>
      <c r="I1" s="2"/>
      <c r="J1" s="2"/>
      <c r="K1" s="2"/>
      <c r="L1" s="2"/>
      <c r="M1" s="2"/>
      <c r="N1" s="2"/>
      <c r="O1" s="2"/>
      <c r="P1" s="2"/>
      <c r="Q1" s="2"/>
      <c r="R1" s="2"/>
      <c r="S1" s="3"/>
      <c r="T1" s="2"/>
      <c r="U1" s="1"/>
      <c r="V1" s="1"/>
      <c r="W1" s="1"/>
      <c r="X1" s="1"/>
      <c r="Y1" s="1"/>
      <c r="Z1" s="1"/>
      <c r="AA1" s="1"/>
      <c r="AB1" s="1"/>
      <c r="AC1" s="1"/>
    </row>
    <row r="2" spans="1:40" ht="25.5" x14ac:dyDescent="0.35">
      <c r="A2" s="1"/>
      <c r="B2" s="5" t="s">
        <v>0</v>
      </c>
      <c r="C2" s="5"/>
      <c r="D2" s="5"/>
      <c r="E2" s="5"/>
      <c r="F2" s="5"/>
      <c r="G2" s="6"/>
      <c r="H2" s="5"/>
      <c r="I2" s="5"/>
      <c r="J2" s="5"/>
      <c r="K2" s="5"/>
      <c r="L2" s="5"/>
      <c r="M2" s="5"/>
      <c r="N2" s="5"/>
      <c r="O2" s="5"/>
      <c r="P2" s="5"/>
      <c r="Q2" s="5"/>
      <c r="R2" s="5"/>
      <c r="S2" s="6"/>
      <c r="T2" s="1"/>
      <c r="U2" s="1"/>
      <c r="V2" s="1"/>
      <c r="W2" s="1"/>
      <c r="X2" s="1"/>
      <c r="Y2" s="1"/>
      <c r="Z2" s="1"/>
      <c r="AA2" s="1"/>
      <c r="AB2" s="1"/>
      <c r="AC2" s="1"/>
      <c r="AD2" s="1"/>
      <c r="AE2" s="1"/>
      <c r="AF2" s="1"/>
      <c r="AG2" s="1"/>
      <c r="AH2" s="1"/>
      <c r="AI2" s="1"/>
      <c r="AJ2" s="1"/>
      <c r="AK2" s="1"/>
      <c r="AL2" s="1"/>
      <c r="AM2" s="1"/>
      <c r="AN2" s="1"/>
    </row>
    <row r="3" spans="1:40" ht="20.25" x14ac:dyDescent="0.3">
      <c r="A3" s="1"/>
      <c r="B3" s="7" t="s">
        <v>1</v>
      </c>
      <c r="C3" s="7"/>
      <c r="D3" s="7"/>
      <c r="E3" s="7"/>
      <c r="F3" s="7"/>
      <c r="G3" s="8"/>
      <c r="H3" s="7"/>
      <c r="I3" s="7"/>
      <c r="J3" s="7"/>
      <c r="K3" s="7"/>
      <c r="L3" s="7"/>
      <c r="M3" s="7"/>
      <c r="N3" s="7"/>
      <c r="O3" s="7"/>
      <c r="P3" s="7"/>
      <c r="Q3" s="7"/>
      <c r="R3" s="7"/>
      <c r="S3" s="8"/>
      <c r="T3" s="1"/>
      <c r="U3" s="1"/>
      <c r="V3" s="1"/>
      <c r="W3" s="1"/>
      <c r="X3" s="1"/>
      <c r="Y3" s="1"/>
      <c r="Z3" s="1"/>
      <c r="AA3" s="1"/>
      <c r="AB3" s="1"/>
      <c r="AC3" s="1"/>
      <c r="AD3" s="1"/>
      <c r="AE3" s="1"/>
      <c r="AF3" s="1"/>
      <c r="AG3" s="1"/>
      <c r="AH3" s="1"/>
      <c r="AI3" s="1"/>
      <c r="AJ3" s="1"/>
      <c r="AK3" s="1"/>
      <c r="AL3" s="1"/>
      <c r="AM3" s="1"/>
      <c r="AN3" s="1"/>
    </row>
    <row r="4" spans="1:40" ht="16.5" customHeight="1" x14ac:dyDescent="0.25">
      <c r="A4" s="1"/>
      <c r="B4" s="9" t="s">
        <v>2</v>
      </c>
      <c r="C4" s="9"/>
      <c r="D4" s="9"/>
      <c r="E4" s="9"/>
      <c r="F4" s="9"/>
      <c r="G4" s="10"/>
      <c r="H4" s="9"/>
      <c r="I4" s="9"/>
      <c r="J4" s="9"/>
      <c r="K4" s="9"/>
      <c r="L4" s="9"/>
      <c r="M4" s="9"/>
      <c r="N4" s="9"/>
      <c r="O4" s="9"/>
      <c r="P4" s="9"/>
      <c r="Q4" s="9"/>
      <c r="R4" s="9"/>
      <c r="S4" s="10"/>
      <c r="T4" s="1"/>
      <c r="U4" s="1"/>
      <c r="V4" s="1"/>
      <c r="W4" s="1"/>
      <c r="X4" s="1"/>
      <c r="Y4" s="1"/>
      <c r="Z4" s="1"/>
      <c r="AA4" s="1"/>
      <c r="AB4" s="1"/>
      <c r="AC4" s="1"/>
      <c r="AD4" s="1"/>
      <c r="AE4" s="1"/>
      <c r="AF4" s="1"/>
      <c r="AG4" s="1"/>
      <c r="AH4" s="1"/>
      <c r="AI4" s="1"/>
      <c r="AJ4" s="1"/>
      <c r="AK4" s="1"/>
      <c r="AL4" s="1"/>
      <c r="AM4" s="1"/>
      <c r="AN4" s="1"/>
    </row>
    <row r="5" spans="1:40" x14ac:dyDescent="0.25">
      <c r="A5" s="1"/>
      <c r="B5" s="11"/>
      <c r="C5" s="11"/>
      <c r="D5" s="12"/>
      <c r="E5" s="1"/>
      <c r="F5" s="1"/>
      <c r="G5" s="12"/>
      <c r="H5" s="1"/>
      <c r="I5" s="1"/>
      <c r="J5" s="1"/>
      <c r="K5" s="1"/>
      <c r="L5" s="1"/>
      <c r="M5" s="1"/>
      <c r="N5" s="1"/>
      <c r="O5" s="1"/>
      <c r="P5" s="1"/>
      <c r="Q5" s="1"/>
      <c r="R5" s="13"/>
      <c r="S5" s="12"/>
      <c r="T5" s="1"/>
      <c r="U5" s="1"/>
      <c r="V5" s="1"/>
      <c r="W5" s="1"/>
      <c r="X5" s="1"/>
      <c r="Y5" s="1"/>
      <c r="Z5" s="1"/>
      <c r="AA5" s="1"/>
      <c r="AB5" s="1"/>
      <c r="AC5" s="1"/>
      <c r="AD5" s="1"/>
      <c r="AE5" s="1"/>
      <c r="AF5" s="1"/>
      <c r="AG5" s="1"/>
      <c r="AH5" s="1"/>
      <c r="AI5" s="1"/>
      <c r="AJ5" s="1"/>
      <c r="AK5" s="1"/>
      <c r="AL5" s="1"/>
      <c r="AM5" s="1"/>
      <c r="AN5" s="1"/>
    </row>
    <row r="6" spans="1:40" ht="15.75" customHeight="1" x14ac:dyDescent="0.25">
      <c r="A6" s="1"/>
      <c r="B6" s="11"/>
      <c r="C6" s="11"/>
      <c r="D6" s="12"/>
      <c r="E6" s="1"/>
      <c r="F6" s="1"/>
      <c r="G6" s="12"/>
      <c r="H6" s="1"/>
      <c r="I6" s="1"/>
      <c r="J6" s="1"/>
      <c r="K6" s="1"/>
      <c r="L6" s="1"/>
      <c r="M6" s="1"/>
      <c r="N6" s="1"/>
      <c r="O6" s="1"/>
      <c r="P6" s="1"/>
      <c r="Q6" s="1"/>
      <c r="R6" s="13"/>
      <c r="S6" s="12"/>
      <c r="T6" s="1"/>
      <c r="U6" s="1"/>
      <c r="V6" s="1"/>
      <c r="W6" s="1"/>
      <c r="X6" s="1"/>
      <c r="Y6" s="1"/>
      <c r="Z6" s="1"/>
    </row>
    <row r="7" spans="1:40" ht="18.75" customHeight="1" x14ac:dyDescent="0.25">
      <c r="A7" s="1"/>
      <c r="B7" s="14" t="s">
        <v>3</v>
      </c>
      <c r="C7" s="15"/>
      <c r="D7" s="16" t="s">
        <v>4</v>
      </c>
      <c r="E7" s="16"/>
      <c r="F7" s="16"/>
      <c r="G7" s="16"/>
      <c r="H7" s="16"/>
      <c r="I7" s="16"/>
      <c r="J7" s="16"/>
      <c r="K7" s="16"/>
      <c r="L7" s="16"/>
      <c r="M7" s="16"/>
      <c r="N7" s="16"/>
      <c r="O7" s="17"/>
      <c r="P7" s="17"/>
      <c r="Q7" s="18"/>
      <c r="R7" s="19" t="s">
        <v>5</v>
      </c>
      <c r="S7" s="20">
        <f>AVERAGE(R14,R15,R17,R18,R20)</f>
        <v>1</v>
      </c>
      <c r="T7" s="21"/>
      <c r="U7" s="21"/>
      <c r="V7" s="1"/>
      <c r="W7" s="1"/>
      <c r="X7" s="1"/>
      <c r="Y7" s="1"/>
      <c r="Z7" s="1"/>
      <c r="AA7" s="1"/>
      <c r="AB7" s="1"/>
      <c r="AC7" s="1"/>
    </row>
    <row r="8" spans="1:40" ht="20.25" customHeight="1" x14ac:dyDescent="0.25">
      <c r="A8" s="1"/>
      <c r="B8" s="22" t="s">
        <v>6</v>
      </c>
      <c r="C8" s="15"/>
      <c r="D8" s="23" t="s">
        <v>7</v>
      </c>
      <c r="E8" s="23"/>
      <c r="F8" s="23"/>
      <c r="G8" s="23"/>
      <c r="H8" s="23"/>
      <c r="I8" s="23"/>
      <c r="J8" s="23"/>
      <c r="K8" s="23"/>
      <c r="L8" s="23"/>
      <c r="M8" s="23"/>
      <c r="N8" s="23"/>
      <c r="O8" s="24"/>
      <c r="P8" s="24"/>
      <c r="Q8" s="25"/>
      <c r="R8" s="19"/>
      <c r="S8" s="20"/>
      <c r="T8" s="26"/>
      <c r="U8" s="26"/>
      <c r="V8" s="27"/>
      <c r="W8" s="27"/>
      <c r="X8" s="27"/>
      <c r="Y8" s="4" t="s">
        <v>8</v>
      </c>
      <c r="Z8" s="1"/>
      <c r="AA8" s="1"/>
    </row>
    <row r="9" spans="1:40" ht="17.25" customHeight="1" x14ac:dyDescent="0.25">
      <c r="A9" s="1"/>
      <c r="B9" s="22" t="s">
        <v>9</v>
      </c>
      <c r="C9" s="15"/>
      <c r="D9" s="23" t="s">
        <v>10</v>
      </c>
      <c r="E9" s="23"/>
      <c r="F9" s="23"/>
      <c r="G9" s="23"/>
      <c r="H9" s="23"/>
      <c r="I9" s="23"/>
      <c r="J9" s="23"/>
      <c r="K9" s="23"/>
      <c r="L9" s="23"/>
      <c r="M9" s="23"/>
      <c r="N9" s="23"/>
      <c r="O9" s="24"/>
      <c r="P9" s="24"/>
      <c r="Q9" s="25"/>
      <c r="R9" s="19"/>
      <c r="S9" s="20"/>
      <c r="T9" s="26"/>
      <c r="U9" s="26"/>
      <c r="V9" s="28"/>
      <c r="W9" s="28"/>
      <c r="X9" s="28"/>
      <c r="Y9" s="4" t="s">
        <v>11</v>
      </c>
      <c r="Z9" s="1"/>
      <c r="AA9" s="1"/>
    </row>
    <row r="10" spans="1:40" ht="20.25" customHeight="1" x14ac:dyDescent="0.25">
      <c r="A10" s="1"/>
      <c r="B10" s="22" t="s">
        <v>12</v>
      </c>
      <c r="C10" s="15"/>
      <c r="D10" s="23" t="s">
        <v>13</v>
      </c>
      <c r="E10" s="23"/>
      <c r="F10" s="23"/>
      <c r="G10" s="23"/>
      <c r="H10" s="23"/>
      <c r="I10" s="23"/>
      <c r="J10" s="23"/>
      <c r="K10" s="23"/>
      <c r="L10" s="23"/>
      <c r="M10" s="23"/>
      <c r="N10" s="23"/>
      <c r="O10" s="24"/>
      <c r="P10" s="24"/>
      <c r="Q10" s="25"/>
      <c r="R10" s="19"/>
      <c r="S10" s="20"/>
      <c r="T10" s="26"/>
      <c r="U10" s="26"/>
      <c r="V10" s="29"/>
      <c r="W10" s="29"/>
      <c r="X10" s="29"/>
      <c r="Y10" s="4" t="s">
        <v>14</v>
      </c>
      <c r="Z10" s="1"/>
      <c r="AA10" s="1"/>
    </row>
    <row r="11" spans="1:40" ht="15" customHeight="1" x14ac:dyDescent="0.25">
      <c r="A11" s="1"/>
      <c r="B11" s="30" t="s">
        <v>15</v>
      </c>
      <c r="C11" s="31"/>
      <c r="D11" s="31"/>
      <c r="E11" s="31"/>
      <c r="F11" s="31"/>
      <c r="G11" s="31"/>
      <c r="H11" s="31"/>
      <c r="I11" s="31"/>
      <c r="J11" s="31"/>
      <c r="K11" s="31"/>
      <c r="L11" s="32"/>
      <c r="M11" s="30" t="s">
        <v>16</v>
      </c>
      <c r="N11" s="31"/>
      <c r="O11" s="31"/>
      <c r="P11" s="31"/>
      <c r="Q11" s="31"/>
      <c r="R11" s="31"/>
      <c r="S11" s="33" t="s">
        <v>17</v>
      </c>
      <c r="T11" s="33"/>
      <c r="U11" s="33"/>
      <c r="V11" s="34"/>
      <c r="W11" s="34"/>
      <c r="X11" s="34"/>
      <c r="Y11" s="1" t="s">
        <v>18</v>
      </c>
      <c r="Z11" s="1"/>
      <c r="AA11" s="1"/>
      <c r="AB11" s="35"/>
      <c r="AC11" s="35"/>
      <c r="AD11" s="1"/>
      <c r="AE11" s="1"/>
      <c r="AF11" s="1"/>
      <c r="AG11" s="1"/>
    </row>
    <row r="12" spans="1:40" ht="25.5" customHeight="1" x14ac:dyDescent="0.25">
      <c r="A12" s="1"/>
      <c r="B12" s="36" t="s">
        <v>19</v>
      </c>
      <c r="C12" s="37" t="s">
        <v>20</v>
      </c>
      <c r="D12" s="36" t="s">
        <v>21</v>
      </c>
      <c r="E12" s="38" t="s">
        <v>22</v>
      </c>
      <c r="F12" s="38" t="s">
        <v>22</v>
      </c>
      <c r="G12" s="39" t="s">
        <v>23</v>
      </c>
      <c r="H12" s="40" t="s">
        <v>24</v>
      </c>
      <c r="I12" s="38" t="s">
        <v>24</v>
      </c>
      <c r="J12" s="41" t="s">
        <v>25</v>
      </c>
      <c r="K12" s="42"/>
      <c r="L12" s="40" t="s">
        <v>26</v>
      </c>
      <c r="M12" s="38" t="s">
        <v>27</v>
      </c>
      <c r="N12" s="40" t="s">
        <v>28</v>
      </c>
      <c r="O12" s="43" t="s">
        <v>29</v>
      </c>
      <c r="P12" s="43" t="s">
        <v>30</v>
      </c>
      <c r="Q12" s="44" t="s">
        <v>31</v>
      </c>
      <c r="R12" s="45" t="s">
        <v>32</v>
      </c>
      <c r="S12" s="38" t="s">
        <v>33</v>
      </c>
      <c r="T12" s="43" t="s">
        <v>34</v>
      </c>
      <c r="U12" s="44" t="s">
        <v>28</v>
      </c>
      <c r="V12" s="1"/>
      <c r="W12" s="1"/>
      <c r="X12" s="1"/>
      <c r="Y12" s="1"/>
      <c r="Z12" s="1"/>
      <c r="AA12" s="1"/>
      <c r="AB12" s="1"/>
      <c r="AC12" s="1"/>
      <c r="AD12" s="1"/>
      <c r="AE12" s="1"/>
      <c r="AF12" s="1"/>
    </row>
    <row r="13" spans="1:40" ht="35.25" customHeight="1" x14ac:dyDescent="0.25">
      <c r="A13" s="1"/>
      <c r="B13" s="39"/>
      <c r="C13" s="37"/>
      <c r="D13" s="39"/>
      <c r="E13" s="38"/>
      <c r="F13" s="38"/>
      <c r="G13" s="46"/>
      <c r="H13" s="47"/>
      <c r="I13" s="38"/>
      <c r="J13" s="48" t="s">
        <v>35</v>
      </c>
      <c r="K13" s="48" t="s">
        <v>36</v>
      </c>
      <c r="L13" s="47"/>
      <c r="M13" s="38"/>
      <c r="N13" s="47"/>
      <c r="O13" s="49"/>
      <c r="P13" s="49"/>
      <c r="Q13" s="44"/>
      <c r="R13" s="50"/>
      <c r="S13" s="38"/>
      <c r="T13" s="51"/>
      <c r="U13" s="43"/>
      <c r="V13" s="1"/>
      <c r="W13" s="1"/>
      <c r="X13" s="1"/>
      <c r="Y13" s="1"/>
      <c r="Z13" s="1"/>
      <c r="AA13" s="1"/>
      <c r="AB13" s="1"/>
      <c r="AC13" s="1"/>
      <c r="AD13" s="1"/>
      <c r="AE13" s="1"/>
      <c r="AF13" s="1"/>
    </row>
    <row r="14" spans="1:40" ht="66" customHeight="1" x14ac:dyDescent="0.25">
      <c r="A14" s="1"/>
      <c r="B14" s="52" t="s">
        <v>37</v>
      </c>
      <c r="C14" s="53" t="s">
        <v>38</v>
      </c>
      <c r="D14" s="54" t="s">
        <v>39</v>
      </c>
      <c r="E14" s="55">
        <v>0.25</v>
      </c>
      <c r="F14" s="56">
        <v>0.25</v>
      </c>
      <c r="G14" s="57" t="s">
        <v>40</v>
      </c>
      <c r="H14" s="58">
        <v>0.05</v>
      </c>
      <c r="I14" s="59">
        <v>0.1</v>
      </c>
      <c r="J14" s="60">
        <v>44378</v>
      </c>
      <c r="K14" s="60">
        <v>44439</v>
      </c>
      <c r="L14" s="61" t="s">
        <v>41</v>
      </c>
      <c r="M14" s="62" t="s">
        <v>18</v>
      </c>
      <c r="N14" s="63" t="s">
        <v>42</v>
      </c>
      <c r="O14" s="59">
        <f>IF(M14="SI", H14, IF(M14="Cumplimiento Negativo",H14,"0"))</f>
        <v>0.05</v>
      </c>
      <c r="P14" s="64">
        <f>SUM(O14:O14)</f>
        <v>0.05</v>
      </c>
      <c r="Q14" s="64">
        <f>SUM(H14:H14)</f>
        <v>0.05</v>
      </c>
      <c r="R14" s="65">
        <f>+P14/Q14</f>
        <v>1</v>
      </c>
      <c r="S14" s="66" t="s">
        <v>43</v>
      </c>
      <c r="T14" s="67"/>
      <c r="U14" s="68"/>
      <c r="V14" s="1"/>
      <c r="W14" s="1"/>
      <c r="X14" s="1"/>
      <c r="Y14" s="1"/>
      <c r="Z14" s="1"/>
      <c r="AA14" s="1"/>
      <c r="AB14" s="1"/>
    </row>
    <row r="15" spans="1:40" ht="66" customHeight="1" x14ac:dyDescent="0.25">
      <c r="A15" s="1"/>
      <c r="B15" s="69"/>
      <c r="C15" s="53" t="s">
        <v>38</v>
      </c>
      <c r="D15" s="70"/>
      <c r="E15" s="55">
        <v>0.25</v>
      </c>
      <c r="F15" s="71"/>
      <c r="G15" s="57" t="s">
        <v>44</v>
      </c>
      <c r="H15" s="58">
        <v>0.05</v>
      </c>
      <c r="I15" s="59">
        <v>0.1</v>
      </c>
      <c r="J15" s="60">
        <v>44440</v>
      </c>
      <c r="K15" s="60">
        <v>44469</v>
      </c>
      <c r="L15" s="72" t="s">
        <v>45</v>
      </c>
      <c r="M15" s="62" t="s">
        <v>18</v>
      </c>
      <c r="N15" s="63"/>
      <c r="O15" s="59">
        <f>IF(M15="SI", H15, IF(M15="Cumplimiento Negativo",H15,"0"))</f>
        <v>0.05</v>
      </c>
      <c r="P15" s="64">
        <f>SUM(O15:O15)</f>
        <v>0.05</v>
      </c>
      <c r="Q15" s="64">
        <f>SUM(H15:H15)</f>
        <v>0.05</v>
      </c>
      <c r="R15" s="65">
        <f>+P15/Q15</f>
        <v>1</v>
      </c>
      <c r="S15" s="66" t="s">
        <v>46</v>
      </c>
      <c r="T15" s="67"/>
      <c r="U15" s="68"/>
      <c r="V15" s="1"/>
      <c r="W15" s="1"/>
      <c r="X15" s="1"/>
      <c r="Y15" s="1"/>
      <c r="Z15" s="1"/>
      <c r="AA15" s="1"/>
      <c r="AB15" s="1"/>
    </row>
    <row r="16" spans="1:40" ht="13.5" customHeight="1" x14ac:dyDescent="0.25">
      <c r="A16" s="1"/>
      <c r="B16" s="73"/>
      <c r="C16" s="74"/>
      <c r="D16" s="74"/>
      <c r="E16" s="74"/>
      <c r="F16" s="74"/>
      <c r="G16" s="74"/>
      <c r="H16" s="74"/>
      <c r="I16" s="74"/>
      <c r="J16" s="74"/>
      <c r="K16" s="74"/>
      <c r="L16" s="74"/>
      <c r="M16" s="74"/>
      <c r="N16" s="74"/>
      <c r="O16" s="74"/>
      <c r="P16" s="74"/>
      <c r="Q16" s="74"/>
      <c r="R16" s="74"/>
      <c r="S16" s="74"/>
      <c r="T16" s="74"/>
      <c r="U16" s="75"/>
      <c r="V16" s="1"/>
      <c r="W16" s="1"/>
      <c r="X16" s="1"/>
      <c r="Y16" s="1"/>
      <c r="Z16" s="1"/>
      <c r="AA16" s="1"/>
      <c r="AB16" s="1"/>
    </row>
    <row r="17" spans="1:44" ht="87" customHeight="1" x14ac:dyDescent="0.25">
      <c r="A17" s="1"/>
      <c r="B17" s="76" t="s">
        <v>47</v>
      </c>
      <c r="C17" s="77" t="s">
        <v>48</v>
      </c>
      <c r="D17" s="78" t="s">
        <v>49</v>
      </c>
      <c r="E17" s="79">
        <v>0.25</v>
      </c>
      <c r="F17" s="80">
        <v>0.6</v>
      </c>
      <c r="G17" s="81" t="s">
        <v>50</v>
      </c>
      <c r="H17" s="82">
        <v>0.25</v>
      </c>
      <c r="I17" s="82">
        <v>0.25</v>
      </c>
      <c r="J17" s="83">
        <v>44378</v>
      </c>
      <c r="K17" s="83">
        <v>44438</v>
      </c>
      <c r="L17" s="84" t="s">
        <v>51</v>
      </c>
      <c r="M17" s="85" t="s">
        <v>18</v>
      </c>
      <c r="N17" s="86" t="s">
        <v>52</v>
      </c>
      <c r="O17" s="58">
        <f>IF(M17="SI", H17, IF(M17="Cumplimiento Negativo",H17,"0"))</f>
        <v>0.25</v>
      </c>
      <c r="P17" s="87">
        <f>SUM(O17:O17)</f>
        <v>0.25</v>
      </c>
      <c r="Q17" s="87">
        <f>SUM(H17:H17)</f>
        <v>0.25</v>
      </c>
      <c r="R17" s="88">
        <f>P17:P17/Q17:Q17</f>
        <v>1</v>
      </c>
      <c r="S17" s="89" t="s">
        <v>53</v>
      </c>
      <c r="T17" s="67"/>
      <c r="U17" s="68"/>
      <c r="V17" s="1"/>
      <c r="W17" s="1"/>
      <c r="X17" s="1"/>
      <c r="Y17" s="1"/>
      <c r="Z17" s="1"/>
      <c r="AA17" s="1"/>
      <c r="AB17" s="1"/>
    </row>
    <row r="18" spans="1:44" ht="84" customHeight="1" x14ac:dyDescent="0.25">
      <c r="A18" s="1"/>
      <c r="B18" s="90"/>
      <c r="C18" s="91" t="s">
        <v>48</v>
      </c>
      <c r="D18" s="78"/>
      <c r="E18" s="79">
        <v>0.25</v>
      </c>
      <c r="F18" s="80"/>
      <c r="G18" s="81" t="s">
        <v>54</v>
      </c>
      <c r="H18" s="82">
        <v>0.35</v>
      </c>
      <c r="I18" s="82">
        <v>0.35</v>
      </c>
      <c r="J18" s="83">
        <v>44440</v>
      </c>
      <c r="K18" s="83" t="s">
        <v>55</v>
      </c>
      <c r="L18" s="84" t="s">
        <v>56</v>
      </c>
      <c r="M18" s="85" t="s">
        <v>18</v>
      </c>
      <c r="N18" s="92"/>
      <c r="O18" s="58">
        <f>IF(M18="SI", H18, IF(M18="Cumplimiento Negativo",H18,"0"))</f>
        <v>0.35</v>
      </c>
      <c r="P18" s="87">
        <f>SUM(O18:O18)</f>
        <v>0.35</v>
      </c>
      <c r="Q18" s="87">
        <f>SUM(H18:H18)</f>
        <v>0.35</v>
      </c>
      <c r="R18" s="93">
        <f>P18:P18/Q18:Q18</f>
        <v>1</v>
      </c>
      <c r="S18" s="89" t="s">
        <v>57</v>
      </c>
      <c r="T18" s="67"/>
      <c r="U18" s="68"/>
      <c r="V18" s="1"/>
      <c r="W18" s="1"/>
      <c r="X18" s="1"/>
      <c r="Y18" s="1"/>
      <c r="Z18" s="1"/>
      <c r="AA18" s="1"/>
      <c r="AB18" s="1"/>
    </row>
    <row r="19" spans="1:44" ht="15.75" customHeight="1" x14ac:dyDescent="0.25">
      <c r="B19" s="94"/>
      <c r="C19" s="95"/>
      <c r="D19" s="95"/>
      <c r="E19" s="95"/>
      <c r="F19" s="95"/>
      <c r="G19" s="95"/>
      <c r="H19" s="95"/>
      <c r="I19" s="95"/>
      <c r="J19" s="95"/>
      <c r="K19" s="95"/>
      <c r="L19" s="95"/>
      <c r="M19" s="95"/>
      <c r="N19" s="95"/>
      <c r="O19" s="95" t="str">
        <f t="shared" ref="O19:O22" si="0">IF(M19="SI", H19, IF(M19="Cumplimiento Negativo",H19,"0"))</f>
        <v>0</v>
      </c>
      <c r="P19" s="95"/>
      <c r="Q19" s="95"/>
      <c r="R19" s="95"/>
      <c r="S19" s="96"/>
      <c r="T19" s="67"/>
      <c r="U19" s="68"/>
      <c r="V19" s="1"/>
      <c r="W19" s="1"/>
      <c r="X19" s="1"/>
      <c r="Y19" s="1"/>
    </row>
    <row r="20" spans="1:44" ht="56.25" customHeight="1" x14ac:dyDescent="0.25">
      <c r="B20" s="97" t="s">
        <v>58</v>
      </c>
      <c r="C20" s="98" t="s">
        <v>59</v>
      </c>
      <c r="D20" s="99" t="s">
        <v>60</v>
      </c>
      <c r="E20" s="100">
        <v>0.3</v>
      </c>
      <c r="F20" s="101">
        <v>0.5</v>
      </c>
      <c r="G20" s="57" t="s">
        <v>61</v>
      </c>
      <c r="H20" s="102">
        <v>0.05</v>
      </c>
      <c r="I20" s="82">
        <v>0.25</v>
      </c>
      <c r="J20" s="83">
        <v>44378</v>
      </c>
      <c r="K20" s="83">
        <v>44448</v>
      </c>
      <c r="L20" s="61" t="s">
        <v>41</v>
      </c>
      <c r="M20" s="62" t="s">
        <v>18</v>
      </c>
      <c r="N20" s="103" t="s">
        <v>62</v>
      </c>
      <c r="O20" s="58">
        <f t="shared" si="0"/>
        <v>0.05</v>
      </c>
      <c r="P20" s="104">
        <f>SUM(O20:O22)</f>
        <v>0.1</v>
      </c>
      <c r="Q20" s="87">
        <f>SUM(H20:H22)</f>
        <v>0.1</v>
      </c>
      <c r="R20" s="105">
        <f>+P20/Q20</f>
        <v>1</v>
      </c>
      <c r="S20" s="106" t="s">
        <v>63</v>
      </c>
      <c r="T20" s="67"/>
      <c r="U20" s="68"/>
      <c r="V20" s="1"/>
      <c r="W20" s="1"/>
      <c r="X20" s="1"/>
      <c r="Y20" s="1"/>
    </row>
    <row r="21" spans="1:44" ht="56.25" customHeight="1" x14ac:dyDescent="0.25">
      <c r="B21" s="107"/>
      <c r="C21" s="108"/>
      <c r="D21" s="109"/>
      <c r="E21" s="100"/>
      <c r="F21" s="110"/>
      <c r="G21" s="57" t="s">
        <v>64</v>
      </c>
      <c r="H21" s="102"/>
      <c r="I21" s="82">
        <v>0.1</v>
      </c>
      <c r="J21" s="83">
        <v>44449</v>
      </c>
      <c r="K21" s="83">
        <v>44467</v>
      </c>
      <c r="L21" s="111" t="s">
        <v>65</v>
      </c>
      <c r="M21" s="62" t="s">
        <v>18</v>
      </c>
      <c r="N21" s="112"/>
      <c r="O21" s="58"/>
      <c r="P21" s="104"/>
      <c r="Q21" s="87"/>
      <c r="R21" s="113"/>
      <c r="S21" s="106" t="s">
        <v>66</v>
      </c>
      <c r="T21" s="67"/>
      <c r="U21" s="68"/>
      <c r="V21" s="1"/>
      <c r="W21" s="1"/>
      <c r="X21" s="1"/>
      <c r="Y21" s="1"/>
    </row>
    <row r="22" spans="1:44" ht="51" customHeight="1" x14ac:dyDescent="0.25">
      <c r="B22" s="114"/>
      <c r="C22" s="115"/>
      <c r="D22" s="116"/>
      <c r="E22" s="100"/>
      <c r="F22" s="117"/>
      <c r="G22" s="57" t="s">
        <v>67</v>
      </c>
      <c r="H22" s="102">
        <v>0.05</v>
      </c>
      <c r="I22" s="82">
        <v>0.15</v>
      </c>
      <c r="J22" s="83">
        <v>44468</v>
      </c>
      <c r="K22" s="83">
        <v>44475</v>
      </c>
      <c r="L22" s="72" t="s">
        <v>45</v>
      </c>
      <c r="M22" s="62" t="s">
        <v>18</v>
      </c>
      <c r="N22" s="118"/>
      <c r="O22" s="58">
        <f t="shared" si="0"/>
        <v>0.05</v>
      </c>
      <c r="P22" s="104">
        <f>SUM(O22)</f>
        <v>0.05</v>
      </c>
      <c r="Q22" s="87">
        <f>SUM(H22)</f>
        <v>0.05</v>
      </c>
      <c r="R22" s="119"/>
      <c r="S22" s="106" t="s">
        <v>68</v>
      </c>
      <c r="T22" s="67"/>
      <c r="U22" s="68"/>
      <c r="V22" s="1"/>
      <c r="W22" s="1"/>
      <c r="X22" s="1"/>
      <c r="Y22" s="1"/>
    </row>
    <row r="23" spans="1:44" x14ac:dyDescent="0.25">
      <c r="U23" s="1"/>
      <c r="V23" s="1"/>
      <c r="W23" s="1"/>
      <c r="X23" s="1"/>
      <c r="Y23" s="1"/>
    </row>
    <row r="24" spans="1:44" ht="22.5" x14ac:dyDescent="0.25">
      <c r="A24" s="1"/>
      <c r="B24" s="123" t="s">
        <v>69</v>
      </c>
      <c r="C24" s="123"/>
      <c r="D24" s="123"/>
      <c r="E24" s="123"/>
      <c r="F24" s="123"/>
      <c r="G24" s="123"/>
      <c r="H24" s="123"/>
      <c r="I24" s="123"/>
      <c r="J24" s="123"/>
      <c r="K24" s="123"/>
      <c r="L24" s="123"/>
      <c r="M24" s="123"/>
      <c r="N24" s="123"/>
      <c r="O24" s="35"/>
      <c r="P24" s="35"/>
      <c r="Q24" s="35"/>
      <c r="R24" s="35"/>
      <c r="S24" s="35"/>
      <c r="T24" s="35"/>
      <c r="U24" s="35"/>
      <c r="V24" s="1"/>
      <c r="W24" s="1"/>
      <c r="X24" s="1"/>
      <c r="Y24" s="1"/>
      <c r="Z24" s="1"/>
      <c r="AA24" s="1"/>
      <c r="AB24" s="1"/>
      <c r="AC24" s="1"/>
      <c r="AD24" s="1"/>
      <c r="AE24" s="1"/>
      <c r="AF24" s="1"/>
      <c r="AG24" s="1"/>
      <c r="AH24" s="1"/>
      <c r="AI24" s="1"/>
      <c r="AJ24" s="1"/>
      <c r="AK24" s="1"/>
      <c r="AL24" s="1"/>
      <c r="AM24" s="1"/>
      <c r="AN24" s="1"/>
      <c r="AO24" s="1"/>
      <c r="AP24" s="1"/>
      <c r="AQ24" s="1"/>
      <c r="AR24" s="1"/>
    </row>
    <row r="25" spans="1:44" ht="35.25" customHeight="1" x14ac:dyDescent="0.25">
      <c r="A25" s="1"/>
      <c r="B25" s="124" t="s">
        <v>70</v>
      </c>
      <c r="C25" s="124"/>
      <c r="D25" s="124"/>
      <c r="E25" s="124"/>
      <c r="F25" s="125"/>
      <c r="G25" s="124" t="s">
        <v>71</v>
      </c>
      <c r="H25" s="124"/>
      <c r="I25" s="124"/>
      <c r="J25" s="124"/>
      <c r="K25" s="124" t="s">
        <v>72</v>
      </c>
      <c r="L25" s="124"/>
      <c r="M25" s="125" t="s">
        <v>73</v>
      </c>
      <c r="N25" s="125" t="s">
        <v>74</v>
      </c>
      <c r="O25" s="35"/>
      <c r="P25" s="35"/>
      <c r="Q25" s="35"/>
      <c r="R25" s="35"/>
      <c r="S25" s="35"/>
      <c r="T25" s="35"/>
      <c r="U25" s="35"/>
      <c r="V25" s="1"/>
      <c r="W25" s="1"/>
      <c r="X25" s="1"/>
      <c r="Y25" s="1"/>
      <c r="Z25" s="1"/>
      <c r="AA25" s="1"/>
      <c r="AB25" s="1"/>
      <c r="AC25" s="1"/>
      <c r="AD25" s="1"/>
      <c r="AE25" s="1"/>
      <c r="AF25" s="1"/>
      <c r="AG25" s="1"/>
      <c r="AH25" s="1"/>
      <c r="AI25" s="1"/>
      <c r="AJ25" s="1"/>
      <c r="AK25" s="1"/>
      <c r="AL25" s="1"/>
      <c r="AM25" s="1"/>
      <c r="AN25" s="1"/>
      <c r="AO25" s="1"/>
      <c r="AP25" s="1"/>
      <c r="AQ25" s="1"/>
      <c r="AR25" s="1"/>
    </row>
    <row r="26" spans="1:44" ht="15" customHeight="1" x14ac:dyDescent="0.25">
      <c r="A26" s="1"/>
      <c r="B26" s="126"/>
      <c r="C26" s="126"/>
      <c r="D26" s="126"/>
      <c r="E26" s="126"/>
      <c r="F26" s="127"/>
      <c r="G26" s="126"/>
      <c r="H26" s="126"/>
      <c r="I26" s="126"/>
      <c r="J26" s="126"/>
      <c r="K26" s="126"/>
      <c r="L26" s="126"/>
      <c r="M26" s="128"/>
      <c r="N26" s="128"/>
      <c r="O26" s="35"/>
      <c r="Q26" s="35"/>
      <c r="R26" s="35"/>
      <c r="S26" s="35"/>
      <c r="T26" s="129"/>
      <c r="U26" s="129"/>
      <c r="V26" s="1"/>
      <c r="W26" s="1"/>
      <c r="X26" s="1"/>
      <c r="Y26" s="1"/>
      <c r="Z26" s="1"/>
      <c r="AA26" s="1"/>
      <c r="AB26" s="1"/>
      <c r="AC26" s="1"/>
      <c r="AD26" s="1"/>
      <c r="AE26" s="1"/>
      <c r="AF26" s="1"/>
      <c r="AG26" s="1"/>
      <c r="AH26" s="1"/>
      <c r="AI26" s="1"/>
      <c r="AJ26" s="1"/>
      <c r="AK26" s="1"/>
      <c r="AL26" s="1"/>
      <c r="AM26" s="1"/>
      <c r="AN26" s="1"/>
      <c r="AO26" s="1"/>
      <c r="AP26" s="1"/>
      <c r="AQ26" s="1"/>
      <c r="AR26" s="1"/>
    </row>
    <row r="27" spans="1:44" ht="15" customHeight="1" x14ac:dyDescent="0.25">
      <c r="A27" s="1"/>
      <c r="B27" s="126"/>
      <c r="C27" s="126"/>
      <c r="D27" s="126"/>
      <c r="E27" s="126"/>
      <c r="F27" s="127"/>
      <c r="G27" s="126"/>
      <c r="H27" s="126"/>
      <c r="I27" s="126"/>
      <c r="J27" s="126"/>
      <c r="K27" s="126"/>
      <c r="L27" s="126"/>
      <c r="M27" s="128"/>
      <c r="N27" s="128"/>
      <c r="O27" s="35"/>
      <c r="P27" s="35"/>
      <c r="Q27" s="35"/>
      <c r="R27" s="35"/>
      <c r="S27" s="35"/>
      <c r="T27" s="129"/>
      <c r="U27" s="129"/>
      <c r="V27" s="1"/>
      <c r="W27" s="1"/>
      <c r="X27" s="1"/>
      <c r="Y27" s="1"/>
      <c r="Z27" s="1"/>
      <c r="AA27" s="1"/>
      <c r="AB27" s="1"/>
      <c r="AC27" s="1"/>
      <c r="AD27" s="1"/>
      <c r="AE27" s="1"/>
      <c r="AF27" s="1"/>
      <c r="AG27" s="1"/>
      <c r="AH27" s="1"/>
      <c r="AI27" s="1"/>
      <c r="AJ27" s="1"/>
      <c r="AK27" s="1"/>
      <c r="AL27" s="1"/>
      <c r="AM27" s="1"/>
      <c r="AN27" s="1"/>
      <c r="AO27" s="1"/>
      <c r="AP27" s="1"/>
      <c r="AQ27" s="1"/>
      <c r="AR27" s="1"/>
    </row>
    <row r="28" spans="1:44" ht="15" customHeight="1" x14ac:dyDescent="0.25">
      <c r="A28" s="1"/>
      <c r="B28" s="126"/>
      <c r="C28" s="126"/>
      <c r="D28" s="126"/>
      <c r="E28" s="126"/>
      <c r="F28" s="127"/>
      <c r="G28" s="126"/>
      <c r="H28" s="126"/>
      <c r="I28" s="126"/>
      <c r="J28" s="126"/>
      <c r="K28" s="126"/>
      <c r="L28" s="126"/>
      <c r="M28" s="128"/>
      <c r="N28" s="128"/>
      <c r="O28" s="35"/>
      <c r="P28" s="35"/>
      <c r="Q28" s="35"/>
      <c r="R28" s="35"/>
      <c r="S28" s="35"/>
      <c r="T28" s="129"/>
      <c r="U28" s="129"/>
      <c r="V28" s="1"/>
      <c r="W28" s="1"/>
      <c r="X28" s="1"/>
      <c r="Y28" s="1"/>
      <c r="Z28" s="1"/>
      <c r="AA28" s="1"/>
      <c r="AB28" s="1"/>
      <c r="AC28" s="1"/>
      <c r="AD28" s="1"/>
      <c r="AE28" s="1"/>
      <c r="AF28" s="1"/>
      <c r="AG28" s="1"/>
      <c r="AH28" s="1"/>
      <c r="AI28" s="1"/>
      <c r="AJ28" s="1"/>
      <c r="AK28" s="1"/>
      <c r="AL28" s="1"/>
      <c r="AM28" s="1"/>
      <c r="AN28" s="1"/>
      <c r="AO28" s="1"/>
      <c r="AP28" s="1"/>
      <c r="AQ28" s="1"/>
      <c r="AR28" s="1"/>
    </row>
    <row r="29" spans="1:44" ht="15" customHeight="1" x14ac:dyDescent="0.25">
      <c r="A29" s="1"/>
      <c r="B29" s="126"/>
      <c r="C29" s="126"/>
      <c r="D29" s="126"/>
      <c r="E29" s="126"/>
      <c r="F29" s="127"/>
      <c r="G29" s="126"/>
      <c r="H29" s="126"/>
      <c r="I29" s="126"/>
      <c r="J29" s="126"/>
      <c r="K29" s="126"/>
      <c r="L29" s="126"/>
      <c r="M29" s="128"/>
      <c r="N29" s="128"/>
      <c r="O29" s="35"/>
      <c r="P29" s="35"/>
      <c r="Q29" s="35"/>
      <c r="R29" s="35"/>
      <c r="S29" s="35"/>
      <c r="T29" s="129"/>
      <c r="U29" s="129"/>
      <c r="V29" s="1"/>
      <c r="W29" s="1"/>
      <c r="X29" s="1"/>
      <c r="Y29" s="1"/>
      <c r="Z29" s="1"/>
      <c r="AA29" s="1"/>
      <c r="AB29" s="1"/>
      <c r="AC29" s="1"/>
      <c r="AD29" s="1"/>
      <c r="AE29" s="1"/>
      <c r="AF29" s="1"/>
      <c r="AG29" s="1"/>
      <c r="AH29" s="1"/>
      <c r="AI29" s="1"/>
      <c r="AJ29" s="1"/>
      <c r="AK29" s="1"/>
      <c r="AL29" s="1"/>
      <c r="AM29" s="1"/>
      <c r="AN29" s="1"/>
      <c r="AO29" s="1"/>
      <c r="AP29" s="1"/>
      <c r="AQ29" s="1"/>
      <c r="AR29" s="1"/>
    </row>
    <row r="30" spans="1:44" ht="15" customHeight="1" x14ac:dyDescent="0.25">
      <c r="A30" s="1"/>
      <c r="B30" s="126"/>
      <c r="C30" s="126"/>
      <c r="D30" s="126"/>
      <c r="E30" s="126"/>
      <c r="F30" s="127"/>
      <c r="G30" s="126"/>
      <c r="H30" s="126"/>
      <c r="I30" s="126"/>
      <c r="J30" s="126"/>
      <c r="K30" s="126"/>
      <c r="L30" s="126"/>
      <c r="M30" s="128"/>
      <c r="N30" s="128"/>
      <c r="O30" s="35"/>
      <c r="P30" s="35"/>
      <c r="Q30" s="35"/>
      <c r="R30" s="35"/>
      <c r="S30" s="35"/>
      <c r="T30" s="129"/>
      <c r="U30" s="129"/>
      <c r="V30" s="1"/>
      <c r="W30" s="1"/>
      <c r="X30" s="1"/>
      <c r="Y30" s="1"/>
      <c r="Z30" s="1"/>
      <c r="AA30" s="1"/>
      <c r="AB30" s="1"/>
      <c r="AC30" s="1"/>
      <c r="AD30" s="1"/>
      <c r="AE30" s="1"/>
      <c r="AF30" s="1"/>
      <c r="AG30" s="1"/>
      <c r="AH30" s="1"/>
      <c r="AI30" s="1"/>
      <c r="AJ30" s="1"/>
      <c r="AK30" s="1"/>
      <c r="AL30" s="1"/>
      <c r="AM30" s="1"/>
      <c r="AN30" s="1"/>
      <c r="AO30" s="1"/>
      <c r="AP30" s="1"/>
      <c r="AQ30" s="1"/>
      <c r="AR30" s="1"/>
    </row>
    <row r="31" spans="1:44" ht="15" customHeight="1" x14ac:dyDescent="0.25">
      <c r="A31" s="1"/>
      <c r="B31" s="126"/>
      <c r="C31" s="126"/>
      <c r="D31" s="126"/>
      <c r="E31" s="126"/>
      <c r="F31" s="127"/>
      <c r="G31" s="126"/>
      <c r="H31" s="126"/>
      <c r="I31" s="126"/>
      <c r="J31" s="126"/>
      <c r="K31" s="126"/>
      <c r="L31" s="126"/>
      <c r="M31" s="128"/>
      <c r="N31" s="128"/>
      <c r="O31" s="35"/>
      <c r="P31" s="35"/>
      <c r="Q31" s="35"/>
      <c r="R31" s="35"/>
      <c r="S31" s="35"/>
      <c r="T31" s="129"/>
      <c r="U31" s="129"/>
      <c r="V31" s="1"/>
      <c r="W31" s="1"/>
      <c r="X31" s="1"/>
      <c r="Y31" s="1"/>
      <c r="Z31" s="1"/>
      <c r="AA31" s="1"/>
      <c r="AB31" s="1"/>
      <c r="AC31" s="1"/>
      <c r="AD31" s="1"/>
      <c r="AE31" s="1"/>
      <c r="AF31" s="1"/>
      <c r="AG31" s="1"/>
      <c r="AH31" s="1"/>
      <c r="AI31" s="1"/>
      <c r="AJ31" s="1"/>
      <c r="AK31" s="1"/>
      <c r="AL31" s="1"/>
      <c r="AM31" s="1"/>
      <c r="AN31" s="1"/>
      <c r="AO31" s="1"/>
      <c r="AP31" s="1"/>
      <c r="AQ31" s="1"/>
      <c r="AR31" s="1"/>
    </row>
    <row r="32" spans="1:44" ht="15" customHeight="1" x14ac:dyDescent="0.25">
      <c r="A32" s="1"/>
      <c r="B32" s="126"/>
      <c r="C32" s="126"/>
      <c r="D32" s="126"/>
      <c r="E32" s="126"/>
      <c r="F32" s="127"/>
      <c r="G32" s="126"/>
      <c r="H32" s="126"/>
      <c r="I32" s="126"/>
      <c r="J32" s="126"/>
      <c r="K32" s="126"/>
      <c r="L32" s="126"/>
      <c r="M32" s="128"/>
      <c r="N32" s="128"/>
      <c r="O32" s="35"/>
      <c r="P32" s="35"/>
      <c r="Q32" s="35"/>
      <c r="R32" s="35"/>
      <c r="S32" s="35"/>
      <c r="T32" s="129"/>
      <c r="U32" s="129"/>
      <c r="V32" s="1"/>
      <c r="W32" s="1"/>
      <c r="X32" s="1"/>
      <c r="Y32" s="1"/>
      <c r="Z32" s="1"/>
      <c r="AA32" s="1"/>
      <c r="AB32" s="1"/>
      <c r="AC32" s="1"/>
      <c r="AD32" s="1"/>
      <c r="AE32" s="1"/>
      <c r="AF32" s="1"/>
      <c r="AG32" s="1"/>
      <c r="AH32" s="1"/>
      <c r="AI32" s="1"/>
      <c r="AJ32" s="1"/>
      <c r="AK32" s="1"/>
      <c r="AL32" s="1"/>
      <c r="AM32" s="1"/>
      <c r="AN32" s="1"/>
      <c r="AO32" s="1"/>
      <c r="AP32" s="1"/>
      <c r="AQ32" s="1"/>
      <c r="AR32" s="1"/>
    </row>
    <row r="33" spans="1:44" ht="15" customHeight="1" x14ac:dyDescent="0.25">
      <c r="A33" s="1"/>
      <c r="B33" s="126"/>
      <c r="C33" s="126"/>
      <c r="D33" s="126"/>
      <c r="E33" s="126"/>
      <c r="F33" s="127"/>
      <c r="G33" s="126"/>
      <c r="H33" s="126"/>
      <c r="I33" s="126"/>
      <c r="J33" s="126"/>
      <c r="K33" s="126"/>
      <c r="L33" s="126"/>
      <c r="M33" s="128"/>
      <c r="N33" s="128"/>
      <c r="O33" s="35"/>
      <c r="P33" s="35"/>
      <c r="Q33" s="35"/>
      <c r="R33" s="35"/>
      <c r="S33" s="35"/>
      <c r="T33" s="129"/>
      <c r="U33" s="129"/>
      <c r="V33" s="1"/>
      <c r="W33" s="1"/>
      <c r="X33" s="1"/>
      <c r="Y33" s="1"/>
      <c r="Z33" s="1"/>
      <c r="AA33" s="1"/>
      <c r="AB33" s="1"/>
      <c r="AC33" s="1"/>
      <c r="AD33" s="1"/>
      <c r="AE33" s="1"/>
      <c r="AF33" s="1"/>
      <c r="AG33" s="1"/>
      <c r="AH33" s="1"/>
      <c r="AI33" s="1"/>
      <c r="AJ33" s="1"/>
      <c r="AK33" s="1"/>
      <c r="AL33" s="1"/>
      <c r="AM33" s="1"/>
      <c r="AN33" s="1"/>
      <c r="AO33" s="1"/>
      <c r="AP33" s="1"/>
      <c r="AQ33" s="1"/>
      <c r="AR33" s="1"/>
    </row>
    <row r="34" spans="1:44" ht="15" customHeight="1" x14ac:dyDescent="0.25">
      <c r="A34" s="1"/>
      <c r="B34" s="126"/>
      <c r="C34" s="126"/>
      <c r="D34" s="126"/>
      <c r="E34" s="126"/>
      <c r="F34" s="127"/>
      <c r="G34" s="126"/>
      <c r="H34" s="126"/>
      <c r="I34" s="126"/>
      <c r="J34" s="126"/>
      <c r="K34" s="126"/>
      <c r="L34" s="126"/>
      <c r="M34" s="128"/>
      <c r="N34" s="128"/>
      <c r="O34" s="35"/>
      <c r="P34" s="35"/>
      <c r="Q34" s="35"/>
      <c r="R34" s="35"/>
      <c r="S34" s="35"/>
      <c r="T34" s="129"/>
      <c r="U34" s="129"/>
      <c r="V34" s="1"/>
      <c r="W34" s="1"/>
      <c r="X34" s="1"/>
      <c r="Y34" s="1"/>
      <c r="Z34" s="1"/>
      <c r="AA34" s="1"/>
      <c r="AB34" s="1"/>
      <c r="AC34" s="1"/>
      <c r="AD34" s="1"/>
      <c r="AE34" s="1"/>
      <c r="AF34" s="1"/>
      <c r="AG34" s="1"/>
      <c r="AH34" s="1"/>
      <c r="AI34" s="1"/>
      <c r="AJ34" s="1"/>
      <c r="AK34" s="1"/>
      <c r="AL34" s="1"/>
      <c r="AM34" s="1"/>
      <c r="AN34" s="1"/>
      <c r="AO34" s="1"/>
      <c r="AP34" s="1"/>
      <c r="AQ34" s="1"/>
      <c r="AR34" s="1"/>
    </row>
    <row r="35" spans="1:44" ht="15" customHeight="1" x14ac:dyDescent="0.25">
      <c r="A35" s="1"/>
      <c r="B35" s="126"/>
      <c r="C35" s="126"/>
      <c r="D35" s="126"/>
      <c r="E35" s="126"/>
      <c r="F35" s="127"/>
      <c r="G35" s="126"/>
      <c r="H35" s="126"/>
      <c r="I35" s="126"/>
      <c r="J35" s="126"/>
      <c r="K35" s="126"/>
      <c r="L35" s="126"/>
      <c r="M35" s="128"/>
      <c r="N35" s="128"/>
      <c r="O35" s="35"/>
      <c r="P35" s="35"/>
      <c r="Q35" s="35"/>
      <c r="R35" s="35"/>
      <c r="S35" s="35"/>
      <c r="T35" s="129"/>
      <c r="U35" s="129"/>
      <c r="V35" s="1"/>
      <c r="W35" s="1"/>
      <c r="X35" s="1"/>
      <c r="Y35" s="1"/>
      <c r="Z35" s="1"/>
      <c r="AA35" s="1"/>
      <c r="AB35" s="1"/>
      <c r="AC35" s="1"/>
      <c r="AD35" s="1"/>
      <c r="AE35" s="1"/>
      <c r="AF35" s="1"/>
      <c r="AG35" s="1"/>
      <c r="AH35" s="1"/>
      <c r="AI35" s="1"/>
      <c r="AJ35" s="1"/>
      <c r="AK35" s="1"/>
      <c r="AL35" s="1"/>
      <c r="AM35" s="1"/>
      <c r="AN35" s="1"/>
      <c r="AO35" s="1"/>
      <c r="AP35" s="1"/>
      <c r="AQ35" s="1"/>
      <c r="AR35" s="1"/>
    </row>
    <row r="36" spans="1:44" ht="15" customHeight="1" x14ac:dyDescent="0.25">
      <c r="A36" s="1"/>
      <c r="B36" s="126"/>
      <c r="C36" s="126"/>
      <c r="D36" s="126"/>
      <c r="E36" s="126"/>
      <c r="F36" s="127"/>
      <c r="G36" s="126"/>
      <c r="H36" s="126"/>
      <c r="I36" s="126"/>
      <c r="J36" s="126"/>
      <c r="K36" s="126"/>
      <c r="L36" s="126"/>
      <c r="M36" s="128"/>
      <c r="N36" s="128"/>
      <c r="O36" s="35"/>
      <c r="P36" s="35"/>
      <c r="Q36" s="35"/>
      <c r="R36" s="35"/>
      <c r="S36" s="35"/>
      <c r="T36" s="129"/>
      <c r="U36" s="129"/>
      <c r="V36" s="1"/>
      <c r="W36" s="1"/>
      <c r="X36" s="1"/>
      <c r="Y36" s="1"/>
      <c r="Z36" s="1"/>
      <c r="AA36" s="1"/>
      <c r="AB36" s="1"/>
      <c r="AC36" s="1"/>
      <c r="AD36" s="1"/>
      <c r="AE36" s="1"/>
      <c r="AF36" s="1"/>
      <c r="AG36" s="1"/>
      <c r="AH36" s="1"/>
      <c r="AI36" s="1"/>
      <c r="AJ36" s="1"/>
      <c r="AK36" s="1"/>
      <c r="AL36" s="1"/>
      <c r="AM36" s="1"/>
      <c r="AN36" s="1"/>
      <c r="AO36" s="1"/>
      <c r="AP36" s="1"/>
      <c r="AQ36" s="1"/>
      <c r="AR36" s="1"/>
    </row>
    <row r="37" spans="1:44" ht="15" customHeight="1" x14ac:dyDescent="0.25">
      <c r="A37" s="1"/>
      <c r="B37" s="126"/>
      <c r="C37" s="126"/>
      <c r="D37" s="126"/>
      <c r="E37" s="126"/>
      <c r="F37" s="127"/>
      <c r="G37" s="126"/>
      <c r="H37" s="126"/>
      <c r="I37" s="126"/>
      <c r="J37" s="126"/>
      <c r="K37" s="126"/>
      <c r="L37" s="126"/>
      <c r="M37" s="128"/>
      <c r="N37" s="128"/>
      <c r="O37" s="35"/>
      <c r="P37" s="35"/>
      <c r="Q37" s="35"/>
      <c r="R37" s="35"/>
      <c r="S37" s="35"/>
      <c r="T37" s="129"/>
      <c r="U37" s="129"/>
      <c r="V37" s="1"/>
      <c r="W37" s="1"/>
      <c r="X37" s="1"/>
      <c r="Y37" s="1"/>
      <c r="Z37" s="1"/>
      <c r="AA37" s="1"/>
      <c r="AB37" s="1"/>
      <c r="AC37" s="1"/>
      <c r="AD37" s="1"/>
      <c r="AE37" s="1"/>
      <c r="AF37" s="1"/>
      <c r="AG37" s="1"/>
      <c r="AH37" s="1"/>
      <c r="AI37" s="1"/>
      <c r="AJ37" s="1"/>
      <c r="AK37" s="1"/>
      <c r="AL37" s="1"/>
      <c r="AM37" s="1"/>
      <c r="AN37" s="1"/>
      <c r="AO37" s="1"/>
      <c r="AP37" s="1"/>
      <c r="AQ37" s="1"/>
      <c r="AR37" s="1"/>
    </row>
    <row r="38" spans="1:44" ht="15" customHeight="1" x14ac:dyDescent="0.25">
      <c r="A38" s="1"/>
      <c r="B38" s="126"/>
      <c r="C38" s="126"/>
      <c r="D38" s="126"/>
      <c r="E38" s="126"/>
      <c r="F38" s="127"/>
      <c r="G38" s="126"/>
      <c r="H38" s="126"/>
      <c r="I38" s="126"/>
      <c r="J38" s="126"/>
      <c r="K38" s="126"/>
      <c r="L38" s="126"/>
      <c r="M38" s="128"/>
      <c r="N38" s="128"/>
      <c r="O38" s="35"/>
      <c r="P38" s="35"/>
      <c r="Q38" s="35"/>
      <c r="R38" s="35"/>
      <c r="S38" s="35"/>
      <c r="T38" s="129"/>
      <c r="U38" s="129"/>
      <c r="V38" s="1"/>
      <c r="W38" s="1"/>
      <c r="X38" s="1"/>
      <c r="Y38" s="1"/>
      <c r="Z38" s="1"/>
      <c r="AA38" s="1"/>
      <c r="AB38" s="1"/>
      <c r="AC38" s="1"/>
      <c r="AD38" s="1"/>
      <c r="AE38" s="1"/>
      <c r="AF38" s="1"/>
      <c r="AG38" s="1"/>
      <c r="AH38" s="1"/>
      <c r="AI38" s="1"/>
      <c r="AJ38" s="1"/>
      <c r="AK38" s="1"/>
      <c r="AL38" s="1"/>
      <c r="AM38" s="1"/>
      <c r="AN38" s="1"/>
      <c r="AO38" s="1"/>
      <c r="AP38" s="1"/>
      <c r="AQ38" s="1"/>
      <c r="AR38" s="1"/>
    </row>
    <row r="39" spans="1:44" ht="15.75" customHeight="1" x14ac:dyDescent="0.25">
      <c r="A39" s="1"/>
      <c r="B39" s="126"/>
      <c r="C39" s="126"/>
      <c r="D39" s="126"/>
      <c r="E39" s="126"/>
      <c r="F39" s="127"/>
      <c r="G39" s="126"/>
      <c r="H39" s="126"/>
      <c r="I39" s="126"/>
      <c r="J39" s="126"/>
      <c r="K39" s="126"/>
      <c r="L39" s="126"/>
      <c r="M39" s="128"/>
      <c r="N39" s="128"/>
      <c r="O39" s="35"/>
      <c r="P39" s="35"/>
      <c r="Q39" s="35"/>
      <c r="R39" s="35"/>
      <c r="S39" s="35"/>
      <c r="T39" s="129"/>
      <c r="U39" s="129"/>
      <c r="V39" s="1"/>
      <c r="W39" s="1"/>
      <c r="X39" s="1"/>
      <c r="Y39" s="1"/>
      <c r="Z39" s="1"/>
      <c r="AA39" s="1"/>
      <c r="AB39" s="1"/>
      <c r="AC39" s="1"/>
      <c r="AD39" s="1"/>
      <c r="AE39" s="1"/>
      <c r="AF39" s="1"/>
      <c r="AG39" s="1"/>
      <c r="AH39" s="1"/>
      <c r="AI39" s="1"/>
      <c r="AJ39" s="1"/>
      <c r="AK39" s="1"/>
      <c r="AL39" s="1"/>
      <c r="AM39" s="1"/>
      <c r="AN39" s="1"/>
      <c r="AO39" s="1"/>
      <c r="AP39" s="1"/>
      <c r="AQ39" s="1"/>
      <c r="AR39" s="1"/>
    </row>
    <row r="40" spans="1:44" x14ac:dyDescent="0.25">
      <c r="U40" s="1"/>
      <c r="V40" s="1"/>
      <c r="W40" s="1"/>
      <c r="X40" s="1"/>
      <c r="Y40" s="1"/>
    </row>
    <row r="41" spans="1:44" x14ac:dyDescent="0.25">
      <c r="U41" s="1"/>
      <c r="V41" s="1"/>
      <c r="W41" s="1"/>
      <c r="X41" s="1"/>
      <c r="Y41" s="1"/>
    </row>
    <row r="42" spans="1:44" x14ac:dyDescent="0.25">
      <c r="U42" s="1"/>
      <c r="V42" s="1"/>
      <c r="W42" s="1"/>
      <c r="X42" s="1"/>
      <c r="Y42" s="1"/>
    </row>
    <row r="43" spans="1:44" x14ac:dyDescent="0.25">
      <c r="U43" s="1"/>
      <c r="V43" s="1"/>
      <c r="W43" s="1"/>
      <c r="X43" s="1"/>
      <c r="Y43" s="1"/>
    </row>
    <row r="44" spans="1:44" x14ac:dyDescent="0.25">
      <c r="U44" s="1"/>
      <c r="V44" s="1"/>
      <c r="W44" s="1"/>
      <c r="X44" s="1"/>
      <c r="Y44" s="1"/>
    </row>
    <row r="45" spans="1:44" x14ac:dyDescent="0.25">
      <c r="U45" s="1"/>
      <c r="V45" s="1"/>
      <c r="W45" s="1"/>
      <c r="X45" s="1"/>
      <c r="Y45" s="1"/>
    </row>
    <row r="46" spans="1:44" x14ac:dyDescent="0.25">
      <c r="U46" s="1"/>
      <c r="V46" s="1"/>
      <c r="W46" s="1"/>
      <c r="X46" s="1"/>
      <c r="Y46" s="1"/>
    </row>
    <row r="47" spans="1:44" x14ac:dyDescent="0.25">
      <c r="U47" s="1"/>
      <c r="V47" s="1"/>
      <c r="W47" s="1"/>
      <c r="X47" s="1"/>
      <c r="Y47" s="1"/>
    </row>
    <row r="48" spans="1:44" x14ac:dyDescent="0.25">
      <c r="U48" s="1"/>
      <c r="V48" s="1"/>
      <c r="W48" s="1"/>
      <c r="X48" s="1"/>
      <c r="Y48" s="1"/>
    </row>
    <row r="49" spans="21:25" x14ac:dyDescent="0.25">
      <c r="U49" s="1"/>
      <c r="V49" s="1"/>
      <c r="W49" s="1"/>
      <c r="X49" s="1"/>
      <c r="Y49" s="1"/>
    </row>
    <row r="50" spans="21:25" x14ac:dyDescent="0.25">
      <c r="U50" s="1"/>
      <c r="V50" s="1"/>
      <c r="W50" s="1"/>
      <c r="X50" s="1"/>
      <c r="Y50" s="1"/>
    </row>
    <row r="51" spans="21:25" x14ac:dyDescent="0.25">
      <c r="U51" s="1"/>
      <c r="V51" s="1"/>
      <c r="W51" s="1"/>
      <c r="X51" s="1"/>
      <c r="Y51" s="1"/>
    </row>
    <row r="52" spans="21:25" x14ac:dyDescent="0.25">
      <c r="U52" s="1"/>
      <c r="V52" s="1"/>
      <c r="W52" s="1"/>
      <c r="X52" s="1"/>
      <c r="Y52" s="1"/>
    </row>
    <row r="53" spans="21:25" x14ac:dyDescent="0.25">
      <c r="U53" s="1"/>
      <c r="V53" s="1"/>
      <c r="W53" s="1"/>
      <c r="X53" s="1"/>
      <c r="Y53" s="1"/>
    </row>
    <row r="54" spans="21:25" x14ac:dyDescent="0.25">
      <c r="U54" s="1"/>
      <c r="V54" s="1"/>
      <c r="W54" s="1"/>
      <c r="X54" s="1"/>
      <c r="Y54" s="1"/>
    </row>
    <row r="55" spans="21:25" x14ac:dyDescent="0.25">
      <c r="U55" s="1"/>
      <c r="V55" s="1"/>
      <c r="W55" s="1"/>
      <c r="X55" s="1"/>
      <c r="Y55" s="1"/>
    </row>
    <row r="56" spans="21:25" x14ac:dyDescent="0.25">
      <c r="U56" s="1"/>
      <c r="V56" s="1"/>
      <c r="W56" s="1"/>
      <c r="X56" s="1"/>
      <c r="Y56" s="1"/>
    </row>
    <row r="57" spans="21:25" x14ac:dyDescent="0.25">
      <c r="U57" s="1"/>
      <c r="V57" s="1"/>
      <c r="W57" s="1"/>
      <c r="X57" s="1"/>
      <c r="Y57" s="1"/>
    </row>
    <row r="58" spans="21:25" x14ac:dyDescent="0.25">
      <c r="U58" s="1"/>
      <c r="V58" s="1"/>
      <c r="W58" s="1"/>
      <c r="X58" s="1"/>
      <c r="Y58" s="1"/>
    </row>
    <row r="59" spans="21:25" x14ac:dyDescent="0.25">
      <c r="U59" s="1"/>
      <c r="V59" s="1"/>
      <c r="W59" s="1"/>
      <c r="X59" s="1"/>
      <c r="Y59" s="1"/>
    </row>
    <row r="60" spans="21:25" x14ac:dyDescent="0.25">
      <c r="U60" s="1"/>
      <c r="V60" s="1"/>
      <c r="W60" s="1"/>
      <c r="X60" s="1"/>
      <c r="Y60" s="1"/>
    </row>
    <row r="61" spans="21:25" x14ac:dyDescent="0.25">
      <c r="U61" s="1"/>
      <c r="V61" s="1"/>
      <c r="W61" s="1"/>
      <c r="X61" s="1"/>
      <c r="Y61" s="1"/>
    </row>
    <row r="62" spans="21:25" x14ac:dyDescent="0.25">
      <c r="U62" s="1"/>
      <c r="V62" s="1"/>
      <c r="W62" s="1"/>
      <c r="X62" s="1"/>
      <c r="Y62" s="1"/>
    </row>
    <row r="63" spans="21:25" x14ac:dyDescent="0.25">
      <c r="U63" s="1"/>
      <c r="V63" s="1"/>
      <c r="W63" s="1"/>
      <c r="X63" s="1"/>
      <c r="Y63" s="1"/>
    </row>
    <row r="64" spans="21:25" x14ac:dyDescent="0.25">
      <c r="U64" s="1"/>
      <c r="V64" s="1"/>
      <c r="W64" s="1"/>
      <c r="X64" s="1"/>
      <c r="Y64" s="1"/>
    </row>
    <row r="65" spans="21:25" x14ac:dyDescent="0.25">
      <c r="U65" s="1"/>
      <c r="V65" s="1"/>
      <c r="W65" s="1"/>
      <c r="X65" s="1"/>
      <c r="Y65" s="1"/>
    </row>
    <row r="66" spans="21:25" x14ac:dyDescent="0.25">
      <c r="U66" s="1"/>
      <c r="V66" s="1"/>
      <c r="W66" s="1"/>
      <c r="X66" s="1"/>
      <c r="Y66" s="1"/>
    </row>
    <row r="67" spans="21:25" x14ac:dyDescent="0.25">
      <c r="U67" s="1"/>
      <c r="V67" s="1"/>
      <c r="W67" s="1"/>
      <c r="X67" s="1"/>
      <c r="Y67" s="1"/>
    </row>
    <row r="68" spans="21:25" x14ac:dyDescent="0.25">
      <c r="U68" s="1"/>
      <c r="V68" s="1"/>
      <c r="W68" s="1"/>
      <c r="X68" s="1"/>
      <c r="Y68" s="1"/>
    </row>
    <row r="69" spans="21:25" x14ac:dyDescent="0.25">
      <c r="U69" s="1"/>
      <c r="V69" s="1"/>
      <c r="W69" s="1"/>
      <c r="X69" s="1"/>
      <c r="Y69" s="1"/>
    </row>
    <row r="70" spans="21:25" x14ac:dyDescent="0.25">
      <c r="U70" s="1"/>
      <c r="V70" s="1"/>
      <c r="W70" s="1"/>
      <c r="X70" s="1"/>
      <c r="Y70" s="1"/>
    </row>
    <row r="71" spans="21:25" x14ac:dyDescent="0.25">
      <c r="U71" s="1"/>
      <c r="V71" s="1"/>
      <c r="W71" s="1"/>
      <c r="X71" s="1"/>
      <c r="Y71" s="1"/>
    </row>
    <row r="72" spans="21:25" x14ac:dyDescent="0.25">
      <c r="U72" s="1"/>
      <c r="V72" s="1"/>
      <c r="W72" s="1"/>
      <c r="X72" s="1"/>
      <c r="Y72" s="1"/>
    </row>
    <row r="73" spans="21:25" x14ac:dyDescent="0.25">
      <c r="U73" s="1"/>
      <c r="V73" s="1"/>
      <c r="W73" s="1"/>
      <c r="X73" s="1"/>
      <c r="Y73" s="1"/>
    </row>
    <row r="74" spans="21:25" x14ac:dyDescent="0.25">
      <c r="U74" s="1"/>
      <c r="V74" s="1"/>
      <c r="W74" s="1"/>
      <c r="X74" s="1"/>
      <c r="Y74" s="1"/>
    </row>
    <row r="75" spans="21:25" x14ac:dyDescent="0.25">
      <c r="U75" s="1"/>
      <c r="V75" s="1"/>
      <c r="W75" s="1"/>
      <c r="X75" s="1"/>
      <c r="Y75" s="1"/>
    </row>
    <row r="76" spans="21:25" x14ac:dyDescent="0.25">
      <c r="U76" s="1"/>
      <c r="V76" s="1"/>
      <c r="W76" s="1"/>
      <c r="X76" s="1"/>
      <c r="Y76" s="1"/>
    </row>
    <row r="77" spans="21:25" x14ac:dyDescent="0.25">
      <c r="U77" s="1"/>
      <c r="V77" s="1"/>
      <c r="W77" s="1"/>
      <c r="X77" s="1"/>
      <c r="Y77" s="1"/>
    </row>
    <row r="78" spans="21:25" x14ac:dyDescent="0.25">
      <c r="U78" s="1"/>
      <c r="V78" s="1"/>
      <c r="W78" s="1"/>
      <c r="X78" s="1"/>
      <c r="Y78" s="1"/>
    </row>
    <row r="79" spans="21:25" x14ac:dyDescent="0.25">
      <c r="U79" s="1"/>
      <c r="V79" s="1"/>
      <c r="W79" s="1"/>
      <c r="X79" s="1"/>
      <c r="Y79" s="1"/>
    </row>
    <row r="80" spans="21:25" x14ac:dyDescent="0.25">
      <c r="U80" s="1"/>
      <c r="V80" s="1"/>
      <c r="W80" s="1"/>
      <c r="X80" s="1"/>
      <c r="Y80" s="1"/>
    </row>
    <row r="81" spans="21:25" x14ac:dyDescent="0.25">
      <c r="U81" s="1"/>
      <c r="V81" s="1"/>
      <c r="W81" s="1"/>
      <c r="X81" s="1"/>
      <c r="Y81" s="1"/>
    </row>
    <row r="82" spans="21:25" x14ac:dyDescent="0.25">
      <c r="U82" s="1"/>
      <c r="V82" s="1"/>
      <c r="W82" s="1"/>
      <c r="X82" s="1"/>
      <c r="Y82" s="1"/>
    </row>
    <row r="83" spans="21:25" x14ac:dyDescent="0.25">
      <c r="U83" s="1"/>
      <c r="V83" s="1"/>
      <c r="W83" s="1"/>
      <c r="X83" s="1"/>
      <c r="Y83" s="1"/>
    </row>
    <row r="84" spans="21:25" x14ac:dyDescent="0.25">
      <c r="U84" s="1"/>
      <c r="V84" s="1"/>
      <c r="W84" s="1"/>
      <c r="X84" s="1"/>
      <c r="Y84" s="1"/>
    </row>
    <row r="85" spans="21:25" x14ac:dyDescent="0.25">
      <c r="U85" s="1"/>
      <c r="V85" s="1"/>
      <c r="W85" s="1"/>
      <c r="X85" s="1"/>
      <c r="Y85" s="1"/>
    </row>
    <row r="86" spans="21:25" x14ac:dyDescent="0.25">
      <c r="U86" s="1"/>
      <c r="V86" s="1"/>
      <c r="W86" s="1"/>
      <c r="X86" s="1"/>
      <c r="Y86" s="1"/>
    </row>
    <row r="87" spans="21:25" x14ac:dyDescent="0.25">
      <c r="U87" s="1"/>
      <c r="V87" s="1"/>
      <c r="W87" s="1"/>
      <c r="X87" s="1"/>
      <c r="Y87" s="1"/>
    </row>
    <row r="88" spans="21:25" x14ac:dyDescent="0.25">
      <c r="U88" s="1"/>
      <c r="V88" s="1"/>
      <c r="W88" s="1"/>
      <c r="X88" s="1"/>
      <c r="Y88" s="1"/>
    </row>
    <row r="89" spans="21:25" x14ac:dyDescent="0.25">
      <c r="U89" s="1"/>
      <c r="V89" s="1"/>
      <c r="W89" s="1"/>
      <c r="X89" s="1"/>
      <c r="Y89" s="1"/>
    </row>
    <row r="90" spans="21:25" x14ac:dyDescent="0.25">
      <c r="U90" s="1"/>
      <c r="V90" s="1"/>
      <c r="W90" s="1"/>
      <c r="X90" s="1"/>
      <c r="Y90" s="1"/>
    </row>
    <row r="91" spans="21:25" x14ac:dyDescent="0.25">
      <c r="U91" s="1"/>
      <c r="V91" s="1"/>
      <c r="W91" s="1"/>
      <c r="X91" s="1"/>
      <c r="Y91" s="1"/>
    </row>
    <row r="92" spans="21:25" x14ac:dyDescent="0.25">
      <c r="U92" s="1"/>
      <c r="V92" s="1"/>
      <c r="W92" s="1"/>
      <c r="X92" s="1"/>
      <c r="Y92" s="1"/>
    </row>
    <row r="93" spans="21:25" x14ac:dyDescent="0.25">
      <c r="U93" s="1"/>
      <c r="V93" s="1"/>
      <c r="W93" s="1"/>
      <c r="X93" s="1"/>
      <c r="Y93" s="1"/>
    </row>
    <row r="94" spans="21:25" x14ac:dyDescent="0.25">
      <c r="U94" s="1"/>
      <c r="V94" s="1"/>
      <c r="W94" s="1"/>
      <c r="X94" s="1"/>
      <c r="Y94" s="1"/>
    </row>
    <row r="95" spans="21:25" x14ac:dyDescent="0.25">
      <c r="U95" s="1"/>
      <c r="V95" s="1"/>
      <c r="W95" s="1"/>
      <c r="X95" s="1"/>
      <c r="Y95" s="1"/>
    </row>
    <row r="96" spans="21:25" x14ac:dyDescent="0.25">
      <c r="U96" s="1"/>
      <c r="V96" s="1"/>
      <c r="W96" s="1"/>
      <c r="X96" s="1"/>
      <c r="Y96" s="1"/>
    </row>
    <row r="97" spans="21:25" x14ac:dyDescent="0.25">
      <c r="U97" s="1"/>
      <c r="V97" s="1"/>
      <c r="W97" s="1"/>
      <c r="X97" s="1"/>
      <c r="Y97" s="1"/>
    </row>
    <row r="98" spans="21:25" x14ac:dyDescent="0.25">
      <c r="U98" s="1"/>
      <c r="V98" s="1"/>
      <c r="W98" s="1"/>
      <c r="X98" s="1"/>
      <c r="Y98" s="1"/>
    </row>
    <row r="99" spans="21:25" x14ac:dyDescent="0.25">
      <c r="U99" s="1"/>
      <c r="V99" s="1"/>
      <c r="W99" s="1"/>
      <c r="X99" s="1"/>
      <c r="Y99" s="1"/>
    </row>
    <row r="100" spans="21:25" x14ac:dyDescent="0.25">
      <c r="U100" s="1"/>
      <c r="V100" s="1"/>
      <c r="W100" s="1"/>
      <c r="X100" s="1"/>
      <c r="Y100" s="1"/>
    </row>
    <row r="101" spans="21:25" x14ac:dyDescent="0.25">
      <c r="U101" s="1"/>
      <c r="V101" s="1"/>
      <c r="W101" s="1"/>
      <c r="X101" s="1"/>
      <c r="Y101" s="1"/>
    </row>
    <row r="102" spans="21:25" x14ac:dyDescent="0.25">
      <c r="U102" s="1"/>
      <c r="V102" s="1"/>
      <c r="W102" s="1"/>
      <c r="X102" s="1"/>
      <c r="Y102" s="1"/>
    </row>
    <row r="103" spans="21:25" x14ac:dyDescent="0.25">
      <c r="U103" s="1"/>
      <c r="V103" s="1"/>
      <c r="W103" s="1"/>
      <c r="X103" s="1"/>
      <c r="Y103" s="1"/>
    </row>
    <row r="104" spans="21:25" x14ac:dyDescent="0.25">
      <c r="U104" s="1"/>
      <c r="V104" s="1"/>
      <c r="W104" s="1"/>
      <c r="X104" s="1"/>
      <c r="Y104" s="1"/>
    </row>
    <row r="105" spans="21:25" x14ac:dyDescent="0.25">
      <c r="U105" s="1"/>
      <c r="V105" s="1"/>
      <c r="W105" s="1"/>
      <c r="X105" s="1"/>
      <c r="Y105" s="1"/>
    </row>
    <row r="106" spans="21:25" x14ac:dyDescent="0.25">
      <c r="U106" s="1"/>
      <c r="V106" s="1"/>
      <c r="W106" s="1"/>
      <c r="X106" s="1"/>
      <c r="Y106" s="1"/>
    </row>
    <row r="107" spans="21:25" x14ac:dyDescent="0.25">
      <c r="U107" s="1"/>
      <c r="V107" s="1"/>
      <c r="W107" s="1"/>
      <c r="X107" s="1"/>
      <c r="Y107" s="1"/>
    </row>
    <row r="108" spans="21:25" x14ac:dyDescent="0.25">
      <c r="U108" s="1"/>
      <c r="V108" s="1"/>
      <c r="W108" s="1"/>
      <c r="X108" s="1"/>
      <c r="Y108" s="1"/>
    </row>
    <row r="109" spans="21:25" x14ac:dyDescent="0.25">
      <c r="U109" s="1"/>
      <c r="V109" s="1"/>
      <c r="W109" s="1"/>
      <c r="X109" s="1"/>
      <c r="Y109" s="1"/>
    </row>
    <row r="110" spans="21:25" x14ac:dyDescent="0.25">
      <c r="U110" s="1"/>
      <c r="V110" s="1"/>
      <c r="W110" s="1"/>
      <c r="X110" s="1"/>
      <c r="Y110" s="1"/>
    </row>
    <row r="111" spans="21:25" x14ac:dyDescent="0.25">
      <c r="U111" s="1"/>
      <c r="V111" s="1"/>
      <c r="W111" s="1"/>
      <c r="X111" s="1"/>
      <c r="Y111" s="1"/>
    </row>
    <row r="112" spans="21:25" x14ac:dyDescent="0.25">
      <c r="U112" s="1"/>
      <c r="V112" s="1"/>
      <c r="W112" s="1"/>
      <c r="X112" s="1"/>
      <c r="Y112" s="1"/>
    </row>
    <row r="113" spans="21:25" x14ac:dyDescent="0.25">
      <c r="U113" s="1"/>
      <c r="V113" s="1"/>
      <c r="W113" s="1"/>
      <c r="X113" s="1"/>
      <c r="Y113" s="1"/>
    </row>
    <row r="114" spans="21:25" x14ac:dyDescent="0.25">
      <c r="U114" s="1"/>
      <c r="V114" s="1"/>
      <c r="W114" s="1"/>
      <c r="X114" s="1"/>
      <c r="Y114" s="1"/>
    </row>
    <row r="115" spans="21:25" x14ac:dyDescent="0.25">
      <c r="U115" s="1"/>
      <c r="V115" s="1"/>
      <c r="W115" s="1"/>
      <c r="X115" s="1"/>
      <c r="Y115" s="1"/>
    </row>
    <row r="116" spans="21:25" x14ac:dyDescent="0.25">
      <c r="U116" s="1"/>
      <c r="V116" s="1"/>
      <c r="W116" s="1"/>
      <c r="X116" s="1"/>
      <c r="Y116" s="1"/>
    </row>
    <row r="117" spans="21:25" x14ac:dyDescent="0.25">
      <c r="U117" s="1"/>
      <c r="V117" s="1"/>
      <c r="W117" s="1"/>
      <c r="X117" s="1"/>
      <c r="Y117" s="1"/>
    </row>
    <row r="118" spans="21:25" x14ac:dyDescent="0.25">
      <c r="U118" s="1"/>
      <c r="V118" s="1"/>
      <c r="W118" s="1"/>
      <c r="X118" s="1"/>
      <c r="Y118" s="1"/>
    </row>
    <row r="119" spans="21:25" x14ac:dyDescent="0.25">
      <c r="U119" s="1"/>
      <c r="V119" s="1"/>
      <c r="W119" s="1"/>
      <c r="X119" s="1"/>
      <c r="Y119" s="1"/>
    </row>
    <row r="120" spans="21:25" x14ac:dyDescent="0.25">
      <c r="U120" s="1"/>
      <c r="V120" s="1"/>
      <c r="W120" s="1"/>
      <c r="X120" s="1"/>
      <c r="Y120" s="1"/>
    </row>
    <row r="121" spans="21:25" x14ac:dyDescent="0.25">
      <c r="U121" s="1"/>
      <c r="V121" s="1"/>
      <c r="W121" s="1"/>
      <c r="X121" s="1"/>
      <c r="Y121" s="1"/>
    </row>
  </sheetData>
  <sheetProtection algorithmName="SHA-512" hashValue="tJTjGQXwiY7HowjYzKDBnVzsx0s5mfEiSfPkvbcVDiNDjH8O8OuuAlo/sAJK492TYvZ8HTjaoVzG7HryjJ2YcQ==" saltValue="RGE0tL8Vl7/WkNgJLXUWdg==" spinCount="100000" sheet="1" objects="1" scenarios="1" formatColumns="0"/>
  <mergeCells count="94">
    <mergeCell ref="B39:E39"/>
    <mergeCell ref="G39:J39"/>
    <mergeCell ref="K39:L39"/>
    <mergeCell ref="B37:E37"/>
    <mergeCell ref="G37:J37"/>
    <mergeCell ref="K37:L37"/>
    <mergeCell ref="B38:E38"/>
    <mergeCell ref="G38:J38"/>
    <mergeCell ref="K38:L38"/>
    <mergeCell ref="B35:E35"/>
    <mergeCell ref="G35:J35"/>
    <mergeCell ref="K35:L35"/>
    <mergeCell ref="B36:E36"/>
    <mergeCell ref="G36:J36"/>
    <mergeCell ref="K36:L36"/>
    <mergeCell ref="B33:E33"/>
    <mergeCell ref="G33:J33"/>
    <mergeCell ref="K33:L33"/>
    <mergeCell ref="B34:E34"/>
    <mergeCell ref="G34:J34"/>
    <mergeCell ref="K34:L34"/>
    <mergeCell ref="B31:E31"/>
    <mergeCell ref="G31:J31"/>
    <mergeCell ref="K31:L31"/>
    <mergeCell ref="B32:E32"/>
    <mergeCell ref="G32:J32"/>
    <mergeCell ref="K32:L32"/>
    <mergeCell ref="B29:E29"/>
    <mergeCell ref="G29:J29"/>
    <mergeCell ref="K29:L29"/>
    <mergeCell ref="B30:E30"/>
    <mergeCell ref="G30:J30"/>
    <mergeCell ref="K30:L30"/>
    <mergeCell ref="B27:E27"/>
    <mergeCell ref="G27:J27"/>
    <mergeCell ref="K27:L27"/>
    <mergeCell ref="B28:E28"/>
    <mergeCell ref="G28:J28"/>
    <mergeCell ref="K28:L28"/>
    <mergeCell ref="B24:N24"/>
    <mergeCell ref="B25:E25"/>
    <mergeCell ref="G25:J25"/>
    <mergeCell ref="K25:L25"/>
    <mergeCell ref="B26:E26"/>
    <mergeCell ref="G26:J26"/>
    <mergeCell ref="K26:L26"/>
    <mergeCell ref="B19:S19"/>
    <mergeCell ref="B20:B22"/>
    <mergeCell ref="C20:C22"/>
    <mergeCell ref="D20:D22"/>
    <mergeCell ref="E20:E22"/>
    <mergeCell ref="F20:F22"/>
    <mergeCell ref="N20:N22"/>
    <mergeCell ref="R20:R22"/>
    <mergeCell ref="B14:B15"/>
    <mergeCell ref="D14:D15"/>
    <mergeCell ref="F14:F15"/>
    <mergeCell ref="B16:U16"/>
    <mergeCell ref="B17:B18"/>
    <mergeCell ref="D17:D18"/>
    <mergeCell ref="F17:F18"/>
    <mergeCell ref="N17:N18"/>
    <mergeCell ref="P12:P13"/>
    <mergeCell ref="Q12:Q13"/>
    <mergeCell ref="R12:R13"/>
    <mergeCell ref="S12:S13"/>
    <mergeCell ref="T12:T13"/>
    <mergeCell ref="U12:U13"/>
    <mergeCell ref="I12:I13"/>
    <mergeCell ref="J12:K12"/>
    <mergeCell ref="L12:L13"/>
    <mergeCell ref="M12:M13"/>
    <mergeCell ref="N12:N13"/>
    <mergeCell ref="O12:O13"/>
    <mergeCell ref="B11:L11"/>
    <mergeCell ref="M11:R11"/>
    <mergeCell ref="S11:U11"/>
    <mergeCell ref="B12:B13"/>
    <mergeCell ref="C12:C13"/>
    <mergeCell ref="D12:D13"/>
    <mergeCell ref="E12:E13"/>
    <mergeCell ref="F12:F13"/>
    <mergeCell ref="G12:G13"/>
    <mergeCell ref="H12:H13"/>
    <mergeCell ref="B1:T1"/>
    <mergeCell ref="B2:S2"/>
    <mergeCell ref="B3:S3"/>
    <mergeCell ref="B4:S4"/>
    <mergeCell ref="D7:N7"/>
    <mergeCell ref="R7:R10"/>
    <mergeCell ref="S7:S10"/>
    <mergeCell ref="D8:N8"/>
    <mergeCell ref="D9:N9"/>
    <mergeCell ref="D10:N10"/>
  </mergeCells>
  <conditionalFormatting sqref="R15">
    <cfRule type="cellIs" dxfId="565" priority="41" operator="between">
      <formula>1</formula>
      <formula>1</formula>
    </cfRule>
    <cfRule type="cellIs" dxfId="564" priority="42" operator="between">
      <formula>0.9</formula>
      <formula>0.99</formula>
    </cfRule>
    <cfRule type="cellIs" dxfId="563" priority="43" operator="between">
      <formula>0.89</formula>
      <formula>0.8</formula>
    </cfRule>
    <cfRule type="cellIs" dxfId="562" priority="44" operator="between">
      <formula>0.79</formula>
      <formula>0</formula>
    </cfRule>
  </conditionalFormatting>
  <conditionalFormatting sqref="S7">
    <cfRule type="cellIs" dxfId="561" priority="37" operator="between">
      <formula>0.9</formula>
      <formula>1</formula>
    </cfRule>
    <cfRule type="cellIs" dxfId="560" priority="38" operator="between">
      <formula>0.8</formula>
      <formula>0.89</formula>
    </cfRule>
    <cfRule type="cellIs" dxfId="559" priority="39" operator="between">
      <formula>0.7</formula>
      <formula>0.79</formula>
    </cfRule>
    <cfRule type="cellIs" dxfId="558" priority="40" operator="between">
      <formula>0</formula>
      <formula>0.69</formula>
    </cfRule>
  </conditionalFormatting>
  <conditionalFormatting sqref="R18">
    <cfRule type="cellIs" dxfId="557" priority="33" operator="between">
      <formula>1</formula>
      <formula>1</formula>
    </cfRule>
    <cfRule type="cellIs" dxfId="556" priority="34" operator="between">
      <formula>0.9</formula>
      <formula>0.99</formula>
    </cfRule>
    <cfRule type="cellIs" dxfId="555" priority="35" operator="between">
      <formula>0.89</formula>
      <formula>0.8</formula>
    </cfRule>
    <cfRule type="cellIs" dxfId="554" priority="36" operator="between">
      <formula>0.79</formula>
      <formula>0</formula>
    </cfRule>
  </conditionalFormatting>
  <conditionalFormatting sqref="R20:R21">
    <cfRule type="cellIs" dxfId="553" priority="29" operator="between">
      <formula>1</formula>
      <formula>1</formula>
    </cfRule>
    <cfRule type="cellIs" dxfId="552" priority="30" operator="between">
      <formula>0.9</formula>
      <formula>0.99</formula>
    </cfRule>
    <cfRule type="cellIs" dxfId="551" priority="31" operator="between">
      <formula>0.89</formula>
      <formula>0.8</formula>
    </cfRule>
    <cfRule type="cellIs" dxfId="550" priority="32" operator="between">
      <formula>0.79</formula>
      <formula>0</formula>
    </cfRule>
  </conditionalFormatting>
  <conditionalFormatting sqref="M15 M20:M22">
    <cfRule type="cellIs" dxfId="549" priority="25" operator="equal">
      <formula>$Y$11</formula>
    </cfRule>
    <cfRule type="cellIs" dxfId="548" priority="26" operator="equal">
      <formula>$Y$10</formula>
    </cfRule>
    <cfRule type="cellIs" dxfId="547" priority="27" operator="equal">
      <formula>$Y$9</formula>
    </cfRule>
    <cfRule type="cellIs" dxfId="546" priority="28" operator="equal">
      <formula>$Y$8</formula>
    </cfRule>
  </conditionalFormatting>
  <conditionalFormatting sqref="M18">
    <cfRule type="cellIs" dxfId="545" priority="21" operator="equal">
      <formula>$Y$11</formula>
    </cfRule>
    <cfRule type="cellIs" dxfId="544" priority="22" operator="equal">
      <formula>$Y$10</formula>
    </cfRule>
    <cfRule type="cellIs" dxfId="543" priority="23" operator="equal">
      <formula>$Y$9</formula>
    </cfRule>
    <cfRule type="cellIs" dxfId="542" priority="24" operator="equal">
      <formula>$Y$8</formula>
    </cfRule>
  </conditionalFormatting>
  <conditionalFormatting sqref="R14">
    <cfRule type="cellIs" dxfId="541" priority="15" operator="between">
      <formula>1</formula>
      <formula>1</formula>
    </cfRule>
    <cfRule type="cellIs" dxfId="540" priority="16" operator="between">
      <formula>0.9</formula>
      <formula>0.99</formula>
    </cfRule>
    <cfRule type="cellIs" dxfId="539" priority="17" operator="between">
      <formula>0.89</formula>
      <formula>0.8</formula>
    </cfRule>
    <cfRule type="cellIs" dxfId="538" priority="18" operator="between">
      <formula>0.79</formula>
      <formula>0</formula>
    </cfRule>
  </conditionalFormatting>
  <conditionalFormatting sqref="M14">
    <cfRule type="cellIs" dxfId="537" priority="11" operator="equal">
      <formula>$Y$11</formula>
    </cfRule>
    <cfRule type="cellIs" dxfId="536" priority="12" operator="equal">
      <formula>$Y$10</formula>
    </cfRule>
    <cfRule type="cellIs" dxfId="535" priority="13" operator="equal">
      <formula>$Y$9</formula>
    </cfRule>
    <cfRule type="cellIs" dxfId="534" priority="14" operator="equal">
      <formula>$Y$8</formula>
    </cfRule>
  </conditionalFormatting>
  <conditionalFormatting sqref="R17">
    <cfRule type="cellIs" dxfId="533" priority="5" operator="between">
      <formula>1</formula>
      <formula>1</formula>
    </cfRule>
    <cfRule type="cellIs" dxfId="532" priority="6" operator="between">
      <formula>0.9</formula>
      <formula>0.99</formula>
    </cfRule>
    <cfRule type="cellIs" dxfId="531" priority="7" operator="between">
      <formula>0.89</formula>
      <formula>0.8</formula>
    </cfRule>
    <cfRule type="cellIs" dxfId="530" priority="8" operator="between">
      <formula>0.79</formula>
      <formula>0</formula>
    </cfRule>
  </conditionalFormatting>
  <conditionalFormatting sqref="M17">
    <cfRule type="cellIs" dxfId="529" priority="1" operator="equal">
      <formula>$Y$11</formula>
    </cfRule>
    <cfRule type="cellIs" dxfId="528" priority="2" operator="equal">
      <formula>$Y$10</formula>
    </cfRule>
    <cfRule type="cellIs" dxfId="527" priority="3" operator="equal">
      <formula>$Y$9</formula>
    </cfRule>
    <cfRule type="cellIs" dxfId="526" priority="4" operator="equal">
      <formula>$Y$8</formula>
    </cfRule>
  </conditionalFormatting>
  <dataValidations count="1">
    <dataValidation type="list" allowBlank="1" showInputMessage="1" showErrorMessage="1" sqref="M17:M18 M14:M15 M20:M22" xr:uid="{C43D0A88-4FFF-470B-84C6-4B4429135603}">
      <formula1>$Y$8:$Y$11</formula1>
    </dataValidation>
  </dataValidations>
  <pageMargins left="0.7" right="0.7" top="0.75" bottom="0.75" header="0.3" footer="0.3"/>
  <pageSetup scale="48" orientation="landscape" r:id="rId1"/>
  <colBreaks count="1" manualBreakCount="1">
    <brk id="33" max="21" man="1"/>
  </colBreaks>
  <extLst>
    <ext xmlns:x14="http://schemas.microsoft.com/office/spreadsheetml/2009/9/main" uri="{78C0D931-6437-407d-A8EE-F0AAD7539E65}">
      <x14:conditionalFormattings>
        <x14:conditionalFormatting xmlns:xm="http://schemas.microsoft.com/office/excel/2006/main">
          <x14:cfRule type="containsText" priority="45" operator="containsText" id="{F3B12CD8-FDC1-4D7A-90BA-BD4D0BD053A7}">
            <xm:f>NOT(ISERROR(SEARCH(#REF!,T15)))</xm:f>
            <xm:f>#REF!</xm:f>
            <x14:dxf>
              <font>
                <b/>
                <i val="0"/>
                <color theme="0"/>
              </font>
              <fill>
                <patternFill>
                  <bgColor rgb="FFFF0000"/>
                </patternFill>
              </fill>
            </x14:dxf>
          </x14:cfRule>
          <x14:cfRule type="containsText" priority="46" operator="containsText" id="{CC2BFA1D-CE51-48BD-B51B-1F3BD1DDC905}">
            <xm:f>NOT(ISERROR(SEARCH(#REF!,T15)))</xm:f>
            <xm:f>#REF!</xm:f>
            <x14:dxf>
              <font>
                <b/>
                <i val="0"/>
                <color theme="0"/>
              </font>
              <fill>
                <patternFill>
                  <bgColor rgb="FF00B050"/>
                </patternFill>
              </fill>
            </x14:dxf>
          </x14:cfRule>
          <xm:sqref>T15 T18:T22</xm:sqref>
        </x14:conditionalFormatting>
        <x14:conditionalFormatting xmlns:xm="http://schemas.microsoft.com/office/excel/2006/main">
          <x14:cfRule type="containsText" priority="19" operator="containsText" id="{2AA26982-2B24-4E1D-9293-AE4120CAC51D}">
            <xm:f>NOT(ISERROR(SEARCH(#REF!,T14)))</xm:f>
            <xm:f>#REF!</xm:f>
            <x14:dxf>
              <font>
                <b/>
                <i val="0"/>
                <color theme="0"/>
              </font>
              <fill>
                <patternFill>
                  <bgColor rgb="FFFF0000"/>
                </patternFill>
              </fill>
            </x14:dxf>
          </x14:cfRule>
          <x14:cfRule type="containsText" priority="20" operator="containsText" id="{398ADB4F-6226-429D-9225-09411B50C55F}">
            <xm:f>NOT(ISERROR(SEARCH(#REF!,T14)))</xm:f>
            <xm:f>#REF!</xm:f>
            <x14:dxf>
              <font>
                <b/>
                <i val="0"/>
                <color theme="0"/>
              </font>
              <fill>
                <patternFill>
                  <bgColor rgb="FF00B050"/>
                </patternFill>
              </fill>
            </x14:dxf>
          </x14:cfRule>
          <xm:sqref>T14</xm:sqref>
        </x14:conditionalFormatting>
        <x14:conditionalFormatting xmlns:xm="http://schemas.microsoft.com/office/excel/2006/main">
          <x14:cfRule type="containsText" priority="9" operator="containsText" id="{A22BE6DB-CDDB-402F-8D79-C88E4DCCB117}">
            <xm:f>NOT(ISERROR(SEARCH(#REF!,T17)))</xm:f>
            <xm:f>#REF!</xm:f>
            <x14:dxf>
              <font>
                <b/>
                <i val="0"/>
                <color theme="0"/>
              </font>
              <fill>
                <patternFill>
                  <bgColor rgb="FFFF0000"/>
                </patternFill>
              </fill>
            </x14:dxf>
          </x14:cfRule>
          <x14:cfRule type="containsText" priority="10" operator="containsText" id="{D22A0E48-B4AB-477E-9D5B-FEB68B156807}">
            <xm:f>NOT(ISERROR(SEARCH(#REF!,T17)))</xm:f>
            <xm:f>#REF!</xm:f>
            <x14:dxf>
              <font>
                <b/>
                <i val="0"/>
                <color theme="0"/>
              </font>
              <fill>
                <patternFill>
                  <bgColor rgb="FF00B050"/>
                </patternFill>
              </fill>
            </x14:dxf>
          </x14:cfRule>
          <xm:sqref>T17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43B10-A33C-43B7-8330-5F61A9FC90AE}">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DTIC</vt:lpstr>
      <vt:lpstr>DRRHH</vt:lpstr>
      <vt:lpstr>DPyEF</vt:lpstr>
      <vt:lpstr>DPyD</vt:lpstr>
      <vt:lpstr>DNyCTI</vt:lpstr>
      <vt:lpstr>DJ</vt:lpstr>
      <vt:lpstr>DC</vt:lpstr>
      <vt:lpstr>DAD</vt:lpstr>
      <vt:lpstr>Hoja1</vt:lpstr>
      <vt:lpstr>DAD!Área_de_impresión</vt:lpstr>
      <vt:lpstr>DC!Área_de_impresión</vt:lpstr>
      <vt:lpstr>DJ!Área_de_impresión</vt:lpstr>
      <vt:lpstr>DNyCTI!Área_de_impresión</vt:lpstr>
      <vt:lpstr>DPyD!Área_de_impresión</vt:lpstr>
      <vt:lpstr>DPyEF!Área_de_impresión</vt:lpstr>
      <vt:lpstr>DRRHH!Área_de_impresión</vt:lpstr>
      <vt:lpstr>DTIC!Área_de_impresión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Fernandez Valenzuela</dc:creator>
  <cp:lastModifiedBy>Julio Fernandez Valenzuela</cp:lastModifiedBy>
  <dcterms:created xsi:type="dcterms:W3CDTF">2021-12-17T18:20:42Z</dcterms:created>
  <dcterms:modified xsi:type="dcterms:W3CDTF">2021-12-17T18:41:29Z</dcterms:modified>
</cp:coreProperties>
</file>