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ÑO 2021\MES DE AGOSTO\"/>
    </mc:Choice>
  </mc:AlternateContent>
  <bookViews>
    <workbookView xWindow="-120" yWindow="-120" windowWidth="20730" windowHeight="11160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Aprobado'!$3:$10</definedName>
    <definedName name="_xlnm.Print_Titles" localSheetId="1">'P2 Presupuesto Aprobado-Ejec '!$3:$10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7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Q86" i="2"/>
  <c r="P86" i="2"/>
  <c r="H86" i="2"/>
  <c r="I86" i="2"/>
  <c r="J86" i="2"/>
  <c r="K86" i="2"/>
  <c r="L86" i="2"/>
  <c r="M86" i="2"/>
  <c r="G86" i="2"/>
  <c r="F77" i="2"/>
  <c r="F12" i="2"/>
  <c r="F65" i="2" l="1"/>
  <c r="G65" i="2"/>
  <c r="H65" i="2"/>
  <c r="I65" i="2"/>
  <c r="J65" i="2"/>
  <c r="K65" i="2"/>
  <c r="L65" i="2"/>
  <c r="M65" i="2"/>
  <c r="N65" i="2"/>
  <c r="O65" i="2"/>
  <c r="R65" i="2" s="1"/>
  <c r="P65" i="2"/>
  <c r="Q65" i="2"/>
  <c r="P62" i="2"/>
  <c r="R62" i="2" s="1"/>
  <c r="P58" i="2"/>
  <c r="R58" i="2" s="1"/>
  <c r="F55" i="2"/>
  <c r="F11" i="2" s="1"/>
  <c r="F86" i="2" s="1"/>
  <c r="G55" i="2"/>
  <c r="G11" i="2" s="1"/>
  <c r="H55" i="2"/>
  <c r="H11" i="2" s="1"/>
  <c r="I55" i="2"/>
  <c r="I11" i="2" s="1"/>
  <c r="J55" i="2"/>
  <c r="J11" i="2" s="1"/>
  <c r="K55" i="2"/>
  <c r="K11" i="2" s="1"/>
  <c r="L55" i="2"/>
  <c r="L11" i="2" s="1"/>
  <c r="M55" i="2"/>
  <c r="M11" i="2" s="1"/>
  <c r="N55" i="2"/>
  <c r="N11" i="2" s="1"/>
  <c r="N86" i="2" s="1"/>
  <c r="O55" i="2"/>
  <c r="Q55" i="2"/>
  <c r="F47" i="2"/>
  <c r="G47" i="2"/>
  <c r="H47" i="2"/>
  <c r="I47" i="2"/>
  <c r="J47" i="2"/>
  <c r="K47" i="2"/>
  <c r="L47" i="2"/>
  <c r="M47" i="2"/>
  <c r="N47" i="2"/>
  <c r="O47" i="2"/>
  <c r="R47" i="2" s="1"/>
  <c r="P47" i="2"/>
  <c r="Q47" i="2"/>
  <c r="F38" i="2"/>
  <c r="G38" i="2"/>
  <c r="H38" i="2"/>
  <c r="I38" i="2"/>
  <c r="J38" i="2"/>
  <c r="K38" i="2"/>
  <c r="L38" i="2"/>
  <c r="M38" i="2"/>
  <c r="N38" i="2"/>
  <c r="O38" i="2"/>
  <c r="R38" i="2" s="1"/>
  <c r="P38" i="2"/>
  <c r="Q38" i="2"/>
  <c r="F28" i="2"/>
  <c r="G28" i="2"/>
  <c r="H28" i="2"/>
  <c r="I28" i="2"/>
  <c r="J28" i="2"/>
  <c r="K28" i="2"/>
  <c r="L28" i="2"/>
  <c r="M28" i="2"/>
  <c r="N28" i="2"/>
  <c r="O28" i="2"/>
  <c r="R28" i="2" s="1"/>
  <c r="P28" i="2"/>
  <c r="Q28" i="2"/>
  <c r="F18" i="2"/>
  <c r="G18" i="2"/>
  <c r="H18" i="2"/>
  <c r="I18" i="2"/>
  <c r="J18" i="2"/>
  <c r="K18" i="2"/>
  <c r="L18" i="2"/>
  <c r="M18" i="2"/>
  <c r="N18" i="2"/>
  <c r="O18" i="2"/>
  <c r="R18" i="2" s="1"/>
  <c r="P18" i="2"/>
  <c r="Q18" i="2"/>
  <c r="G12" i="2"/>
  <c r="H12" i="2"/>
  <c r="I12" i="2"/>
  <c r="J12" i="2"/>
  <c r="K12" i="2"/>
  <c r="L12" i="2"/>
  <c r="M12" i="2"/>
  <c r="N12" i="2"/>
  <c r="O12" i="2"/>
  <c r="R12" i="2" s="1"/>
  <c r="P12" i="2"/>
  <c r="Q12" i="2"/>
  <c r="E73" i="2"/>
  <c r="E84" i="2"/>
  <c r="E81" i="2"/>
  <c r="E78" i="2"/>
  <c r="E77" i="2" s="1"/>
  <c r="E70" i="2"/>
  <c r="E65" i="2"/>
  <c r="E55" i="2"/>
  <c r="E47" i="2"/>
  <c r="E38" i="2"/>
  <c r="E28" i="2"/>
  <c r="E18" i="2"/>
  <c r="E12" i="2"/>
  <c r="D11" i="2"/>
  <c r="D86" i="2" s="1"/>
  <c r="D84" i="2"/>
  <c r="D77" i="2" s="1"/>
  <c r="D81" i="2"/>
  <c r="D78" i="2"/>
  <c r="D73" i="2"/>
  <c r="D70" i="2"/>
  <c r="D65" i="2"/>
  <c r="D55" i="2"/>
  <c r="D47" i="2"/>
  <c r="D38" i="2"/>
  <c r="D28" i="2"/>
  <c r="D18" i="2"/>
  <c r="D12" i="2"/>
  <c r="P55" i="2" l="1"/>
  <c r="R55" i="2" s="1"/>
  <c r="O11" i="2"/>
  <c r="R11" i="2" s="1"/>
  <c r="E11" i="2"/>
  <c r="E86" i="2" s="1"/>
  <c r="O86" i="2" l="1"/>
  <c r="R86" i="2" s="1"/>
  <c r="E18" i="1"/>
  <c r="E12" i="1"/>
  <c r="E28" i="1"/>
  <c r="E38" i="1"/>
  <c r="E47" i="1"/>
  <c r="E55" i="1"/>
  <c r="E65" i="1"/>
  <c r="E70" i="1" l="1"/>
  <c r="E11" i="1" s="1"/>
  <c r="E86" i="1" s="1"/>
  <c r="E84" i="1"/>
  <c r="E81" i="1"/>
  <c r="E73" i="1"/>
  <c r="E78" i="1"/>
  <c r="E77" i="1" s="1"/>
  <c r="D84" i="1" l="1"/>
  <c r="D81" i="1"/>
  <c r="D78" i="1"/>
  <c r="D73" i="1"/>
  <c r="D70" i="1"/>
  <c r="D65" i="1"/>
  <c r="D55" i="1"/>
  <c r="D47" i="1"/>
  <c r="D38" i="1"/>
  <c r="D28" i="1"/>
  <c r="D18" i="1"/>
  <c r="D12" i="1"/>
  <c r="D11" i="1" l="1"/>
  <c r="D77" i="1"/>
  <c r="D86" i="1" l="1"/>
</calcChain>
</file>

<file path=xl/sharedStrings.xml><?xml version="1.0" encoding="utf-8"?>
<sst xmlns="http://schemas.openxmlformats.org/spreadsheetml/2006/main" count="283" uniqueCount="107">
  <si>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</si>
  <si>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</si>
  <si>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</si>
  <si>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</si>
  <si>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</si>
  <si>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</si>
  <si>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</si>
  <si>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</si>
  <si>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</si>
  <si>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</si>
  <si>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</si>
  <si>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</si>
  <si>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</si>
  <si>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</si>
  <si>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</si>
  <si>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</si>
  <si>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</si>
  <si>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</si>
  <si>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</si>
  <si>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</si>
  <si>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</si>
  <si>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</si>
  <si>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</si>
  <si>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</si>
  <si>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</si>
  <si>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</si>
  <si>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</si>
  <si>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</si>
  <si>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</si>
  <si>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</si>
  <si>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</si>
  <si>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</si>
  <si>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</si>
  <si>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</si>
  <si>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</si>
  <si>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</si>
  <si>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</si>
  <si>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</si>
  <si>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</si>
  <si>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</si>
  <si>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</si>
  <si>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</si>
  <si>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</si>
  <si>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</si>
  <si>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</si>
  <si>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</si>
  <si>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</si>
  <si>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</si>
  <si>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</si>
  <si>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</si>
  <si>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</si>
  <si>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</si>
  <si>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</si>
  <si>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</si>
  <si>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</si>
  <si>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</si>
  <si>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</si>
  <si>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</si>
  <si>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</si>
  <si>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</si>
  <si>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</si>
  <si>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</si>
  <si>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</si>
  <si>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</si>
  <si>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</si>
  <si>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</si>
  <si>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</si>
  <si>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</si>
  <si>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</si>
  <si>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</si>
  <si>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</si>
  <si>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</si>
  <si>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</si>
  <si>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</si>
  <si>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</si>
  <si>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</si>
  <si>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</si>
  <si>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</si>
  <si>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</si>
  <si>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</si>
  <si>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</si>
  <si>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</si>
  <si>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</si>
  <si>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</si>
  <si>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</si>
  <si>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</si>
  <si>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</si>
  <si>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</si>
  <si>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</si>
  <si>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</si>
  <si>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</si>
  <si>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</si>
  <si>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</si>
  <si>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</si>
  <si>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</si>
  <si>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</si>
  <si>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</si>
  <si>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</si>
  <si>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</si>
  <si>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</si>
  <si>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</si>
  <si>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</si>
  <si>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</si>
  <si>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</si>
  <si>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Año 2021</t>
  </si>
  <si>
    <t>Analista de Presupuesto</t>
  </si>
  <si>
    <t>Licda. Johanna Martinez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</si>
</sst>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7" xfId="0" applyBorder="1"/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164" fontId="0" fillId="0" borderId="0" xfId="0" applyNumberFormat="1" applyFont="1"/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 readingOrder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43" fontId="2" fillId="2" borderId="2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2</xdr:col>
      <xdr:colOff>2698149</xdr:colOff>
      <xdr:row>8</xdr:row>
      <xdr:rowOff>76200</xdr:rowOff>
    </xdr:to>
    <xdr:pic>
      <xdr:nvPicPr>
        <xdr:cNvPr id="6" name="Imagen 5" descr="PAPEL CABECILLATesorería!!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28575</xdr:rowOff>
    </xdr:from>
    <xdr:to>
      <xdr:col>2</xdr:col>
      <xdr:colOff>5619750</xdr:colOff>
      <xdr:row>8</xdr:row>
      <xdr:rowOff>19050</xdr:rowOff>
    </xdr:to>
    <xdr:pic>
      <xdr:nvPicPr>
        <xdr:cNvPr id="4" name="Imagen 3" descr="PAPEL CABECILLATesorería!!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09575"/>
          <a:ext cx="5610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466725</xdr:colOff>
      <xdr:row>2</xdr:row>
      <xdr:rowOff>28575</xdr:rowOff>
    </xdr:from>
    <xdr:to>
      <xdr:col>17</xdr:col>
      <xdr:colOff>742950</xdr:colOff>
      <xdr:row>8</xdr:row>
      <xdr:rowOff>19050</xdr:rowOff>
    </xdr:to>
    <xdr:pic>
      <xdr:nvPicPr>
        <xdr:cNvPr id="5" name="Imagen 4" descr="PAPEL CABECILLATesorería!!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5125" y="409575"/>
          <a:ext cx="5610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00"/>
  <sheetViews>
    <sheetView showGridLines="0" tabSelected="1" view="pageBreakPreview" topLeftCell="A19" zoomScale="60" zoomScaleNormal="100" workbookViewId="0">
      <selection activeCell="C3" sqref="C3:E101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6" t="s">
        <v>102</v>
      </c>
      <c r="D3" s="47"/>
      <c r="E3" s="47"/>
      <c r="F3" s="25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4" t="s">
        <v>103</v>
      </c>
      <c r="D4" s="45"/>
      <c r="E4" s="45"/>
      <c r="F4" s="24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3" t="s">
        <v>104</v>
      </c>
      <c r="D5" s="54"/>
      <c r="E5" s="54"/>
      <c r="F5" s="2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48" t="s">
        <v>79</v>
      </c>
      <c r="D6" s="49"/>
      <c r="E6" s="49"/>
      <c r="F6" s="22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48" t="s">
        <v>80</v>
      </c>
      <c r="D7" s="49"/>
      <c r="E7" s="49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0" t="s">
        <v>66</v>
      </c>
      <c r="D9" s="51" t="s">
        <v>97</v>
      </c>
      <c r="E9" s="51" t="s">
        <v>96</v>
      </c>
      <c r="F9" s="8"/>
    </row>
    <row r="10" spans="2:16" ht="23.25" customHeight="1" x14ac:dyDescent="0.25">
      <c r="C10" s="50"/>
      <c r="D10" s="52"/>
      <c r="E10" s="52"/>
      <c r="F10" s="8"/>
    </row>
    <row r="11" spans="2:16" x14ac:dyDescent="0.25">
      <c r="C11" s="1" t="s">
        <v>0</v>
      </c>
      <c r="D11" s="2">
        <f>D12+D18+D28+D38+D47+D55+D65+D70+D73</f>
        <v>478918346</v>
      </c>
      <c r="E11" s="36">
        <f>E12+E18+E28+E38+E47+E55+E65+E70+E73</f>
        <v>27772883.000000004</v>
      </c>
      <c r="F11" s="8"/>
    </row>
    <row r="12" spans="2:16" x14ac:dyDescent="0.25">
      <c r="C12" s="3" t="s">
        <v>1</v>
      </c>
      <c r="D12" s="4">
        <f>SUM(D13:D17)</f>
        <v>272795479</v>
      </c>
      <c r="E12" s="37">
        <f>SUM(E13:E17)</f>
        <v>32417828.399999999</v>
      </c>
      <c r="F12" s="8"/>
    </row>
    <row r="13" spans="2:16" x14ac:dyDescent="0.25">
      <c r="C13" s="5" t="s">
        <v>2</v>
      </c>
      <c r="D13" s="29">
        <v>176033387</v>
      </c>
      <c r="E13" s="35">
        <v>36148432</v>
      </c>
      <c r="F13" s="8"/>
    </row>
    <row r="14" spans="2:16" x14ac:dyDescent="0.25">
      <c r="C14" s="5" t="s">
        <v>3</v>
      </c>
      <c r="D14" s="29">
        <v>68059678</v>
      </c>
      <c r="E14" s="35">
        <v>-4800292</v>
      </c>
      <c r="F14" s="8"/>
    </row>
    <row r="15" spans="2:16" x14ac:dyDescent="0.25">
      <c r="C15" s="5" t="s">
        <v>4</v>
      </c>
      <c r="D15" s="29">
        <v>480000</v>
      </c>
      <c r="E15" s="35">
        <v>0</v>
      </c>
      <c r="F15" s="8"/>
    </row>
    <row r="16" spans="2:16" x14ac:dyDescent="0.25">
      <c r="C16" s="5" t="s">
        <v>5</v>
      </c>
      <c r="D16" s="29">
        <v>4500000</v>
      </c>
      <c r="E16" s="35">
        <v>0</v>
      </c>
      <c r="F16" s="8"/>
    </row>
    <row r="17" spans="3:6" x14ac:dyDescent="0.25">
      <c r="C17" s="5" t="s">
        <v>6</v>
      </c>
      <c r="D17" s="29">
        <v>23722414</v>
      </c>
      <c r="E17" s="35">
        <v>1069688.3999999999</v>
      </c>
      <c r="F17" s="8"/>
    </row>
    <row r="18" spans="3:6" x14ac:dyDescent="0.25">
      <c r="C18" s="3" t="s">
        <v>7</v>
      </c>
      <c r="D18" s="4">
        <f>SUM(D19:D27)</f>
        <v>78685042</v>
      </c>
      <c r="E18" s="37">
        <f>SUM(E19:E27)</f>
        <v>1632613.02</v>
      </c>
      <c r="F18" s="8"/>
    </row>
    <row r="19" spans="3:6" x14ac:dyDescent="0.25">
      <c r="C19" s="5" t="s">
        <v>8</v>
      </c>
      <c r="D19" s="30">
        <v>13201000</v>
      </c>
      <c r="E19" s="35">
        <v>0</v>
      </c>
      <c r="F19" s="8"/>
    </row>
    <row r="20" spans="3:6" x14ac:dyDescent="0.25">
      <c r="C20" s="5" t="s">
        <v>9</v>
      </c>
      <c r="D20" s="30">
        <v>1700000</v>
      </c>
      <c r="E20" s="35">
        <v>1500000</v>
      </c>
      <c r="F20" s="8"/>
    </row>
    <row r="21" spans="3:6" x14ac:dyDescent="0.25">
      <c r="C21" s="5" t="s">
        <v>10</v>
      </c>
      <c r="D21" s="30">
        <v>2240000</v>
      </c>
      <c r="E21" s="35">
        <v>0</v>
      </c>
      <c r="F21" s="8"/>
    </row>
    <row r="22" spans="3:6" x14ac:dyDescent="0.25">
      <c r="C22" s="5" t="s">
        <v>11</v>
      </c>
      <c r="D22" s="30">
        <v>3150001</v>
      </c>
      <c r="E22" s="35">
        <v>0</v>
      </c>
      <c r="F22" s="8"/>
    </row>
    <row r="23" spans="3:6" x14ac:dyDescent="0.25">
      <c r="C23" s="5" t="s">
        <v>12</v>
      </c>
      <c r="D23" s="30">
        <v>4511000</v>
      </c>
      <c r="E23" s="35">
        <v>0</v>
      </c>
    </row>
    <row r="24" spans="3:6" x14ac:dyDescent="0.25">
      <c r="C24" s="5" t="s">
        <v>13</v>
      </c>
      <c r="D24" s="30">
        <v>9900000</v>
      </c>
      <c r="E24" s="35">
        <v>0</v>
      </c>
    </row>
    <row r="25" spans="3:6" x14ac:dyDescent="0.25">
      <c r="C25" s="5" t="s">
        <v>14</v>
      </c>
      <c r="D25" s="30">
        <v>8776000</v>
      </c>
      <c r="E25" s="35">
        <v>0</v>
      </c>
    </row>
    <row r="26" spans="3:6" x14ac:dyDescent="0.25">
      <c r="C26" s="5" t="s">
        <v>15</v>
      </c>
      <c r="D26" s="30">
        <v>28707041</v>
      </c>
      <c r="E26" s="35">
        <v>-971386.98</v>
      </c>
    </row>
    <row r="27" spans="3:6" x14ac:dyDescent="0.25">
      <c r="C27" s="5" t="s">
        <v>16</v>
      </c>
      <c r="D27" s="29">
        <v>6500000</v>
      </c>
      <c r="E27" s="35">
        <v>1104000</v>
      </c>
    </row>
    <row r="28" spans="3:6" x14ac:dyDescent="0.25">
      <c r="C28" s="3" t="s">
        <v>17</v>
      </c>
      <c r="D28" s="4">
        <f>SUM(D29:D37)</f>
        <v>116974475</v>
      </c>
      <c r="E28" s="37">
        <f>SUM(E29:E37)</f>
        <v>-22391189.399999999</v>
      </c>
    </row>
    <row r="29" spans="3:6" x14ac:dyDescent="0.25">
      <c r="C29" s="5" t="s">
        <v>18</v>
      </c>
      <c r="D29" s="30">
        <v>1500000</v>
      </c>
      <c r="E29" s="35">
        <v>0</v>
      </c>
    </row>
    <row r="30" spans="3:6" x14ac:dyDescent="0.25">
      <c r="C30" s="5" t="s">
        <v>19</v>
      </c>
      <c r="D30" s="30">
        <v>2250000</v>
      </c>
      <c r="E30" s="35">
        <v>0</v>
      </c>
    </row>
    <row r="31" spans="3:6" x14ac:dyDescent="0.25">
      <c r="C31" s="5" t="s">
        <v>20</v>
      </c>
      <c r="D31" s="30">
        <v>74766557</v>
      </c>
      <c r="E31" s="35">
        <v>-6214500</v>
      </c>
    </row>
    <row r="32" spans="3:6" x14ac:dyDescent="0.25">
      <c r="C32" s="5" t="s">
        <v>21</v>
      </c>
      <c r="D32" s="30">
        <v>100000</v>
      </c>
      <c r="E32" s="35">
        <v>0</v>
      </c>
    </row>
    <row r="33" spans="3:5" x14ac:dyDescent="0.25">
      <c r="C33" s="5" t="s">
        <v>22</v>
      </c>
      <c r="D33" s="30">
        <v>1265000</v>
      </c>
      <c r="E33" s="35">
        <v>0</v>
      </c>
    </row>
    <row r="34" spans="3:5" x14ac:dyDescent="0.25">
      <c r="C34" s="5" t="s">
        <v>23</v>
      </c>
      <c r="D34" s="30">
        <v>400000</v>
      </c>
      <c r="E34" s="35">
        <v>50000</v>
      </c>
    </row>
    <row r="35" spans="3:5" x14ac:dyDescent="0.25">
      <c r="C35" s="5" t="s">
        <v>24</v>
      </c>
      <c r="D35" s="30">
        <v>4684500</v>
      </c>
      <c r="E35" s="35">
        <v>730500</v>
      </c>
    </row>
    <row r="36" spans="3:5" x14ac:dyDescent="0.25">
      <c r="C36" s="5" t="s">
        <v>25</v>
      </c>
      <c r="D36" s="30">
        <v>0</v>
      </c>
      <c r="E36" s="35">
        <v>0</v>
      </c>
    </row>
    <row r="37" spans="3:5" x14ac:dyDescent="0.25">
      <c r="C37" s="5" t="s">
        <v>26</v>
      </c>
      <c r="D37" s="30">
        <v>32008418</v>
      </c>
      <c r="E37" s="35">
        <v>-16957189.399999999</v>
      </c>
    </row>
    <row r="38" spans="3:5" x14ac:dyDescent="0.25">
      <c r="C38" s="3" t="s">
        <v>27</v>
      </c>
      <c r="D38" s="4">
        <f>SUM(D39:D45)</f>
        <v>4100000</v>
      </c>
      <c r="E38" s="37">
        <f>SUM(E39:E45)</f>
        <v>0</v>
      </c>
    </row>
    <row r="39" spans="3:5" x14ac:dyDescent="0.25">
      <c r="C39" s="5" t="s">
        <v>28</v>
      </c>
      <c r="D39" s="30">
        <v>4100000</v>
      </c>
      <c r="E39" s="35">
        <v>0</v>
      </c>
    </row>
    <row r="40" spans="3:5" x14ac:dyDescent="0.25">
      <c r="C40" s="5" t="s">
        <v>29</v>
      </c>
      <c r="D40" s="30">
        <v>0</v>
      </c>
      <c r="E40" s="35">
        <v>0</v>
      </c>
    </row>
    <row r="41" spans="3:5" x14ac:dyDescent="0.25">
      <c r="C41" s="5" t="s">
        <v>30</v>
      </c>
      <c r="D41" s="30">
        <v>0</v>
      </c>
      <c r="E41" s="35">
        <v>0</v>
      </c>
    </row>
    <row r="42" spans="3:5" x14ac:dyDescent="0.25">
      <c r="C42" s="5" t="s">
        <v>31</v>
      </c>
      <c r="D42" s="30">
        <v>0</v>
      </c>
      <c r="E42" s="35">
        <v>0</v>
      </c>
    </row>
    <row r="43" spans="3:5" x14ac:dyDescent="0.25">
      <c r="C43" s="5" t="s">
        <v>32</v>
      </c>
      <c r="D43" s="30">
        <v>0</v>
      </c>
      <c r="E43" s="35">
        <v>0</v>
      </c>
    </row>
    <row r="44" spans="3:5" x14ac:dyDescent="0.25">
      <c r="C44" s="5" t="s">
        <v>33</v>
      </c>
      <c r="D44" s="30">
        <v>0</v>
      </c>
      <c r="E44" s="35">
        <v>0</v>
      </c>
    </row>
    <row r="45" spans="3:5" x14ac:dyDescent="0.25">
      <c r="C45" s="5" t="s">
        <v>34</v>
      </c>
      <c r="D45" s="30">
        <v>0</v>
      </c>
      <c r="E45" s="35">
        <v>0</v>
      </c>
    </row>
    <row r="46" spans="3:5" x14ac:dyDescent="0.25">
      <c r="C46" s="5" t="s">
        <v>35</v>
      </c>
      <c r="D46" s="6">
        <v>0</v>
      </c>
      <c r="E46" s="35">
        <v>0</v>
      </c>
    </row>
    <row r="47" spans="3:5" x14ac:dyDescent="0.25">
      <c r="C47" s="3" t="s">
        <v>36</v>
      </c>
      <c r="D47" s="4">
        <f>SUM(D48:D54)</f>
        <v>0</v>
      </c>
      <c r="E47" s="37">
        <f>SUM(E48:E54)</f>
        <v>0</v>
      </c>
    </row>
    <row r="48" spans="3:5" x14ac:dyDescent="0.25">
      <c r="C48" s="5" t="s">
        <v>37</v>
      </c>
      <c r="D48" s="30">
        <v>0</v>
      </c>
      <c r="E48" s="35">
        <v>0</v>
      </c>
    </row>
    <row r="49" spans="3:5" x14ac:dyDescent="0.25">
      <c r="C49" s="5" t="s">
        <v>38</v>
      </c>
      <c r="D49" s="30">
        <v>0</v>
      </c>
      <c r="E49" s="35">
        <v>0</v>
      </c>
    </row>
    <row r="50" spans="3:5" x14ac:dyDescent="0.25">
      <c r="C50" s="5" t="s">
        <v>39</v>
      </c>
      <c r="D50" s="30">
        <v>0</v>
      </c>
      <c r="E50" s="35">
        <v>0</v>
      </c>
    </row>
    <row r="51" spans="3:5" x14ac:dyDescent="0.25">
      <c r="C51" s="5" t="s">
        <v>40</v>
      </c>
      <c r="D51" s="30">
        <v>0</v>
      </c>
      <c r="E51" s="35">
        <v>0</v>
      </c>
    </row>
    <row r="52" spans="3:5" x14ac:dyDescent="0.25">
      <c r="C52" s="31" t="s">
        <v>101</v>
      </c>
      <c r="D52" s="30">
        <v>0</v>
      </c>
      <c r="E52" s="32">
        <v>0</v>
      </c>
    </row>
    <row r="53" spans="3:5" x14ac:dyDescent="0.25">
      <c r="C53" s="5" t="s">
        <v>41</v>
      </c>
      <c r="D53" s="30">
        <v>0</v>
      </c>
      <c r="E53" s="35">
        <v>0</v>
      </c>
    </row>
    <row r="54" spans="3:5" x14ac:dyDescent="0.25">
      <c r="C54" s="5" t="s">
        <v>42</v>
      </c>
      <c r="D54" s="30">
        <v>0</v>
      </c>
      <c r="E54" s="35">
        <v>0</v>
      </c>
    </row>
    <row r="55" spans="3:5" x14ac:dyDescent="0.25">
      <c r="C55" s="3" t="s">
        <v>43</v>
      </c>
      <c r="D55" s="33">
        <f>SUM(D56:D64)</f>
        <v>6353350</v>
      </c>
      <c r="E55" s="38">
        <f>SUM(E56:E64)</f>
        <v>16113630.98</v>
      </c>
    </row>
    <row r="56" spans="3:5" x14ac:dyDescent="0.25">
      <c r="C56" s="5" t="s">
        <v>44</v>
      </c>
      <c r="D56" s="30">
        <v>3000000</v>
      </c>
      <c r="E56" s="35">
        <v>3800000</v>
      </c>
    </row>
    <row r="57" spans="3:5" x14ac:dyDescent="0.25">
      <c r="C57" s="5" t="s">
        <v>45</v>
      </c>
      <c r="D57" s="30">
        <v>150000</v>
      </c>
      <c r="E57" s="35">
        <v>300000</v>
      </c>
    </row>
    <row r="58" spans="3:5" x14ac:dyDescent="0.25">
      <c r="C58" s="5" t="s">
        <v>46</v>
      </c>
      <c r="D58" s="30">
        <v>0</v>
      </c>
      <c r="E58" s="35">
        <v>0</v>
      </c>
    </row>
    <row r="59" spans="3:5" x14ac:dyDescent="0.25">
      <c r="C59" s="5" t="s">
        <v>47</v>
      </c>
      <c r="D59" s="30">
        <v>200000</v>
      </c>
      <c r="E59" s="35">
        <v>9746215</v>
      </c>
    </row>
    <row r="60" spans="3:5" x14ac:dyDescent="0.25">
      <c r="C60" s="5" t="s">
        <v>48</v>
      </c>
      <c r="D60" s="30">
        <v>153350</v>
      </c>
      <c r="E60" s="35">
        <v>4292415.9800000004</v>
      </c>
    </row>
    <row r="61" spans="3:5" x14ac:dyDescent="0.25">
      <c r="C61" s="5" t="s">
        <v>49</v>
      </c>
      <c r="D61" s="30">
        <v>100000</v>
      </c>
      <c r="E61" s="35">
        <v>200000</v>
      </c>
    </row>
    <row r="62" spans="3:5" x14ac:dyDescent="0.25">
      <c r="C62" s="5" t="s">
        <v>50</v>
      </c>
      <c r="D62" s="30">
        <v>0</v>
      </c>
      <c r="E62" s="35">
        <v>0</v>
      </c>
    </row>
    <row r="63" spans="3:5" x14ac:dyDescent="0.25">
      <c r="C63" s="5" t="s">
        <v>51</v>
      </c>
      <c r="D63" s="30">
        <v>2750000</v>
      </c>
      <c r="E63" s="35">
        <v>-2225000</v>
      </c>
    </row>
    <row r="64" spans="3:5" x14ac:dyDescent="0.25">
      <c r="C64" s="5" t="s">
        <v>52</v>
      </c>
      <c r="D64" s="30">
        <v>0</v>
      </c>
      <c r="E64" s="35">
        <v>0</v>
      </c>
    </row>
    <row r="65" spans="3:5" x14ac:dyDescent="0.25">
      <c r="C65" s="3" t="s">
        <v>53</v>
      </c>
      <c r="D65" s="4">
        <f>SUM(D66:D69)</f>
        <v>10000</v>
      </c>
      <c r="E65" s="4">
        <f>SUM(E66:E69)</f>
        <v>0</v>
      </c>
    </row>
    <row r="66" spans="3:5" x14ac:dyDescent="0.25">
      <c r="C66" s="5" t="s">
        <v>54</v>
      </c>
      <c r="D66" s="30">
        <v>5000</v>
      </c>
      <c r="E66" s="35">
        <v>0</v>
      </c>
    </row>
    <row r="67" spans="3:5" x14ac:dyDescent="0.25">
      <c r="C67" s="5" t="s">
        <v>55</v>
      </c>
      <c r="D67" s="30">
        <v>5000</v>
      </c>
      <c r="E67" s="35">
        <v>0</v>
      </c>
    </row>
    <row r="68" spans="3:5" x14ac:dyDescent="0.25">
      <c r="C68" s="5" t="s">
        <v>56</v>
      </c>
      <c r="D68" s="30">
        <v>0</v>
      </c>
      <c r="E68" s="35">
        <v>0</v>
      </c>
    </row>
    <row r="69" spans="3:5" x14ac:dyDescent="0.25">
      <c r="C69" s="5" t="s">
        <v>57</v>
      </c>
      <c r="D69" s="30">
        <v>0</v>
      </c>
      <c r="E69" s="35">
        <v>0</v>
      </c>
    </row>
    <row r="70" spans="3:5" x14ac:dyDescent="0.25">
      <c r="C70" s="3" t="s">
        <v>58</v>
      </c>
      <c r="D70" s="34">
        <f>SUM(D71:D72)</f>
        <v>0</v>
      </c>
      <c r="E70" s="34">
        <f>SUM(E71:E72)</f>
        <v>0</v>
      </c>
    </row>
    <row r="71" spans="3:5" x14ac:dyDescent="0.25">
      <c r="C71" s="5" t="s">
        <v>59</v>
      </c>
      <c r="D71" s="30">
        <v>0</v>
      </c>
      <c r="E71" s="35">
        <v>0</v>
      </c>
    </row>
    <row r="72" spans="3:5" x14ac:dyDescent="0.25">
      <c r="C72" s="5" t="s">
        <v>60</v>
      </c>
      <c r="D72" s="30">
        <v>0</v>
      </c>
      <c r="E72" s="35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30">
        <v>0</v>
      </c>
      <c r="E74" s="35">
        <v>0</v>
      </c>
    </row>
    <row r="75" spans="3:5" x14ac:dyDescent="0.25">
      <c r="C75" s="5" t="s">
        <v>63</v>
      </c>
      <c r="D75" s="30">
        <v>0</v>
      </c>
      <c r="E75" s="35">
        <v>0</v>
      </c>
    </row>
    <row r="76" spans="3:5" x14ac:dyDescent="0.25">
      <c r="C76" s="5" t="s">
        <v>64</v>
      </c>
      <c r="D76" s="30">
        <v>0</v>
      </c>
      <c r="E76" s="35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30">
        <v>0</v>
      </c>
      <c r="E79" s="35">
        <v>0</v>
      </c>
    </row>
    <row r="80" spans="3:5" x14ac:dyDescent="0.25">
      <c r="C80" s="5" t="s">
        <v>72</v>
      </c>
      <c r="D80" s="30">
        <v>0</v>
      </c>
      <c r="E80" s="35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30">
        <v>0</v>
      </c>
      <c r="E82" s="35">
        <v>0</v>
      </c>
    </row>
    <row r="83" spans="3:5" x14ac:dyDescent="0.25">
      <c r="C83" s="5" t="s">
        <v>75</v>
      </c>
      <c r="D83" s="30">
        <v>0</v>
      </c>
      <c r="E83" s="35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30">
        <v>0</v>
      </c>
      <c r="E85" s="35">
        <v>0</v>
      </c>
    </row>
    <row r="86" spans="3:5" x14ac:dyDescent="0.25">
      <c r="C86" s="10" t="s">
        <v>65</v>
      </c>
      <c r="D86" s="9">
        <f>D11+D77</f>
        <v>478918346</v>
      </c>
      <c r="E86" s="9">
        <f>E11+E77</f>
        <v>27772883.000000004</v>
      </c>
    </row>
    <row r="92" spans="3:5" ht="18.75" x14ac:dyDescent="0.3">
      <c r="C92" s="42" t="s">
        <v>106</v>
      </c>
      <c r="D92" s="42"/>
      <c r="E92" s="42"/>
    </row>
    <row r="93" spans="3:5" x14ac:dyDescent="0.25">
      <c r="C93" s="43" t="s">
        <v>105</v>
      </c>
      <c r="D93" s="43"/>
      <c r="E93" s="43"/>
    </row>
    <row r="97" spans="3:3" ht="15.75" thickBot="1" x14ac:dyDescent="0.3"/>
    <row r="98" spans="3:3" ht="26.25" customHeight="1" thickBot="1" x14ac:dyDescent="0.3">
      <c r="C98" s="28" t="s">
        <v>98</v>
      </c>
    </row>
    <row r="99" spans="3:3" ht="33.75" customHeight="1" thickBot="1" x14ac:dyDescent="0.3">
      <c r="C99" s="26" t="s">
        <v>99</v>
      </c>
    </row>
    <row r="100" spans="3:3" ht="45.75" thickBot="1" x14ac:dyDescent="0.3">
      <c r="C100" s="27" t="s">
        <v>100</v>
      </c>
    </row>
  </sheetData>
  <mergeCells count="10">
    <mergeCell ref="C92:E92"/>
    <mergeCell ref="C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4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93"/>
  <sheetViews>
    <sheetView showGridLines="0" view="pageBreakPreview" topLeftCell="B43" zoomScale="60" zoomScaleNormal="82" workbookViewId="0">
      <selection activeCell="D86" sqref="D86:Q86"/>
    </sheetView>
  </sheetViews>
  <sheetFormatPr baseColWidth="10" defaultColWidth="11.42578125" defaultRowHeight="15" x14ac:dyDescent="0.25"/>
  <cols>
    <col min="3" max="3" width="93.7109375" customWidth="1"/>
    <col min="4" max="4" width="17.5703125" customWidth="1"/>
    <col min="5" max="5" width="16.7109375" customWidth="1"/>
    <col min="6" max="6" width="14.5703125" customWidth="1"/>
    <col min="7" max="12" width="14.140625" customWidth="1"/>
    <col min="13" max="13" width="14.42578125" bestFit="1" customWidth="1"/>
    <col min="14" max="15" width="14.140625" bestFit="1" customWidth="1"/>
    <col min="18" max="18" width="15.140625" bestFit="1" customWidth="1"/>
  </cols>
  <sheetData>
    <row r="3" spans="3:19" ht="28.5" customHeight="1" x14ac:dyDescent="0.25">
      <c r="C3" s="46" t="s">
        <v>102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3:19" ht="21" customHeight="1" x14ac:dyDescent="0.25">
      <c r="C4" s="44" t="s">
        <v>103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3:19" ht="15.75" x14ac:dyDescent="0.25">
      <c r="C5" s="59" t="s">
        <v>104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3:19" ht="15.75" customHeight="1" x14ac:dyDescent="0.25">
      <c r="C6" s="61" t="s">
        <v>95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3:19" ht="15.75" customHeight="1" x14ac:dyDescent="0.25">
      <c r="C7" s="55" t="s">
        <v>80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9" spans="3:19" ht="25.5" customHeight="1" x14ac:dyDescent="0.25">
      <c r="C9" s="50" t="s">
        <v>66</v>
      </c>
      <c r="D9" s="51" t="s">
        <v>97</v>
      </c>
      <c r="E9" s="51" t="s">
        <v>96</v>
      </c>
      <c r="F9" s="56" t="s">
        <v>94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spans="3:19" x14ac:dyDescent="0.25">
      <c r="C10" s="50"/>
      <c r="D10" s="52"/>
      <c r="E10" s="52"/>
      <c r="F10" s="16" t="s">
        <v>82</v>
      </c>
      <c r="G10" s="16" t="s">
        <v>83</v>
      </c>
      <c r="H10" s="16" t="s">
        <v>84</v>
      </c>
      <c r="I10" s="16" t="s">
        <v>85</v>
      </c>
      <c r="J10" s="18" t="s">
        <v>86</v>
      </c>
      <c r="K10" s="16" t="s">
        <v>87</v>
      </c>
      <c r="L10" s="18" t="s">
        <v>88</v>
      </c>
      <c r="M10" s="16" t="s">
        <v>89</v>
      </c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3:19" x14ac:dyDescent="0.25">
      <c r="C11" s="1" t="s">
        <v>0</v>
      </c>
      <c r="D11" s="36">
        <f>D12+D18+D28+D38+D47+D55+D65+D70+D73</f>
        <v>478918346</v>
      </c>
      <c r="E11" s="36">
        <f>E12+E18+E28+E38+E47+E55+E65+E70+E73</f>
        <v>27772883.000000004</v>
      </c>
      <c r="F11" s="36">
        <f>F12+F18+F28+F38+F55+F65+F70+F74</f>
        <v>17121304.41</v>
      </c>
      <c r="G11" s="36">
        <f>G12+G18+G28+G38+G55+G65+G70+G74</f>
        <v>24360877.719999999</v>
      </c>
      <c r="H11" s="36">
        <f t="shared" ref="H11:O11" si="0">H12+H18+H28+H38+H55+H65+H70+H74</f>
        <v>28394474.560000002</v>
      </c>
      <c r="I11" s="36">
        <f t="shared" si="0"/>
        <v>26723847.010000002</v>
      </c>
      <c r="J11" s="36">
        <f t="shared" si="0"/>
        <v>23464636.079999998</v>
      </c>
      <c r="K11" s="36">
        <f t="shared" si="0"/>
        <v>34843497.119999997</v>
      </c>
      <c r="L11" s="36">
        <f t="shared" si="0"/>
        <v>35147233.200000003</v>
      </c>
      <c r="M11" s="36">
        <f t="shared" si="0"/>
        <v>28157938.779999997</v>
      </c>
      <c r="N11" s="36">
        <f t="shared" si="0"/>
        <v>0</v>
      </c>
      <c r="O11" s="36">
        <f t="shared" si="0"/>
        <v>0</v>
      </c>
      <c r="P11" s="36"/>
      <c r="Q11" s="36"/>
      <c r="R11" s="36">
        <f>SUM(F11:Q11)</f>
        <v>218213808.88000003</v>
      </c>
    </row>
    <row r="12" spans="3:19" x14ac:dyDescent="0.25">
      <c r="C12" s="3" t="s">
        <v>1</v>
      </c>
      <c r="D12" s="4">
        <f>D13+D14+D15+D16+D17</f>
        <v>272795479</v>
      </c>
      <c r="E12" s="4">
        <f>E13+E14+E15+E16+E17</f>
        <v>32417828.399999999</v>
      </c>
      <c r="F12" s="37">
        <f>F13+F14+F15+F16+F17</f>
        <v>16507031.5</v>
      </c>
      <c r="G12" s="37">
        <f t="shared" ref="G12:Q12" si="1">G13+G14+G15+G16+G17</f>
        <v>17359114.84</v>
      </c>
      <c r="H12" s="37">
        <f t="shared" si="1"/>
        <v>16367397.220000001</v>
      </c>
      <c r="I12" s="37">
        <f t="shared" si="1"/>
        <v>13250827.4</v>
      </c>
      <c r="J12" s="37">
        <f t="shared" si="1"/>
        <v>19061795.75</v>
      </c>
      <c r="K12" s="37">
        <f t="shared" si="1"/>
        <v>28421524.5</v>
      </c>
      <c r="L12" s="37">
        <f t="shared" si="1"/>
        <v>16008197.85</v>
      </c>
      <c r="M12" s="37">
        <f t="shared" si="1"/>
        <v>18341657.469999999</v>
      </c>
      <c r="N12" s="37">
        <f t="shared" si="1"/>
        <v>0</v>
      </c>
      <c r="O12" s="37">
        <f t="shared" si="1"/>
        <v>0</v>
      </c>
      <c r="P12" s="37">
        <f t="shared" si="1"/>
        <v>0</v>
      </c>
      <c r="Q12" s="37">
        <f t="shared" si="1"/>
        <v>0</v>
      </c>
      <c r="R12" s="40">
        <f>SUM(F12:Q12)</f>
        <v>145317546.53</v>
      </c>
    </row>
    <row r="13" spans="3:19" x14ac:dyDescent="0.25">
      <c r="C13" s="5" t="s">
        <v>2</v>
      </c>
      <c r="D13" s="29">
        <v>176033387</v>
      </c>
      <c r="E13" s="35">
        <v>36148432</v>
      </c>
      <c r="F13" s="29">
        <v>13941148.460000001</v>
      </c>
      <c r="G13" s="35">
        <v>14667106.84</v>
      </c>
      <c r="H13" s="35">
        <v>13816192.74</v>
      </c>
      <c r="I13" s="35">
        <v>11178659.08</v>
      </c>
      <c r="J13" s="35">
        <v>16476628.109999999</v>
      </c>
      <c r="K13" s="35">
        <v>15992884.699999999</v>
      </c>
      <c r="L13" s="35">
        <v>13502935.82</v>
      </c>
      <c r="M13" s="35">
        <v>15671421.609999999</v>
      </c>
      <c r="N13" s="35"/>
      <c r="O13" s="35"/>
      <c r="P13" s="35"/>
      <c r="Q13" s="35"/>
      <c r="R13" s="40">
        <f t="shared" ref="R13:R76" si="2">SUM(F13:Q13)</f>
        <v>115246977.36</v>
      </c>
    </row>
    <row r="14" spans="3:19" x14ac:dyDescent="0.25">
      <c r="C14" s="5" t="s">
        <v>3</v>
      </c>
      <c r="D14" s="29">
        <v>68059678</v>
      </c>
      <c r="E14" s="35">
        <v>-4800292</v>
      </c>
      <c r="F14" s="29">
        <v>521550</v>
      </c>
      <c r="G14" s="35">
        <v>536500</v>
      </c>
      <c r="H14" s="35">
        <v>531000</v>
      </c>
      <c r="I14" s="35">
        <v>430950</v>
      </c>
      <c r="J14" s="35">
        <v>525950</v>
      </c>
      <c r="K14" s="35">
        <v>10275296.09</v>
      </c>
      <c r="L14" s="35">
        <v>540950</v>
      </c>
      <c r="M14" s="35">
        <v>450950</v>
      </c>
      <c r="N14" s="35"/>
      <c r="O14" s="35"/>
      <c r="P14" s="35"/>
      <c r="Q14" s="35"/>
      <c r="R14" s="40">
        <f t="shared" si="2"/>
        <v>13813146.09</v>
      </c>
    </row>
    <row r="15" spans="3:19" x14ac:dyDescent="0.25">
      <c r="C15" s="5" t="s">
        <v>4</v>
      </c>
      <c r="D15" s="29">
        <v>480000</v>
      </c>
      <c r="E15" s="35">
        <v>0</v>
      </c>
      <c r="F15" s="29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/>
      <c r="M15" s="35">
        <v>0</v>
      </c>
      <c r="N15" s="35"/>
      <c r="O15" s="35"/>
      <c r="P15" s="35"/>
      <c r="Q15" s="35"/>
      <c r="R15" s="40">
        <f t="shared" si="2"/>
        <v>0</v>
      </c>
      <c r="S15" s="19"/>
    </row>
    <row r="16" spans="3:19" x14ac:dyDescent="0.25">
      <c r="C16" s="5" t="s">
        <v>5</v>
      </c>
      <c r="D16" s="29">
        <v>4500000</v>
      </c>
      <c r="E16" s="35">
        <v>0</v>
      </c>
      <c r="F16" s="29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/>
      <c r="M16" s="35">
        <v>0</v>
      </c>
      <c r="N16" s="35"/>
      <c r="O16" s="35"/>
      <c r="P16" s="35"/>
      <c r="Q16" s="35"/>
      <c r="R16" s="40">
        <f t="shared" si="2"/>
        <v>0</v>
      </c>
    </row>
    <row r="17" spans="3:19" x14ac:dyDescent="0.25">
      <c r="C17" s="5" t="s">
        <v>6</v>
      </c>
      <c r="D17" s="29">
        <v>23722414</v>
      </c>
      <c r="E17" s="35">
        <v>1069688.3999999999</v>
      </c>
      <c r="F17" s="29">
        <v>2044333.04</v>
      </c>
      <c r="G17" s="35">
        <v>2155508</v>
      </c>
      <c r="H17" s="35">
        <v>2020204.48</v>
      </c>
      <c r="I17" s="35">
        <v>1641218.32</v>
      </c>
      <c r="J17" s="35">
        <v>2059217.64</v>
      </c>
      <c r="K17" s="35">
        <v>2153343.71</v>
      </c>
      <c r="L17" s="35">
        <v>1964312.03</v>
      </c>
      <c r="M17" s="35">
        <v>2219285.86</v>
      </c>
      <c r="N17" s="35"/>
      <c r="O17" s="35"/>
      <c r="P17" s="35"/>
      <c r="Q17" s="35"/>
      <c r="R17" s="40">
        <f t="shared" si="2"/>
        <v>16257423.08</v>
      </c>
    </row>
    <row r="18" spans="3:19" x14ac:dyDescent="0.25">
      <c r="C18" s="3" t="s">
        <v>7</v>
      </c>
      <c r="D18" s="37">
        <f>SUM(D19:D27)</f>
        <v>78685042</v>
      </c>
      <c r="E18" s="37">
        <f>SUM(E19:E27)</f>
        <v>1632613.02</v>
      </c>
      <c r="F18" s="37">
        <f t="shared" ref="F18:Q18" si="3">SUM(F19:F27)</f>
        <v>614272.91</v>
      </c>
      <c r="G18" s="37">
        <f t="shared" si="3"/>
        <v>3251762.88</v>
      </c>
      <c r="H18" s="37">
        <f t="shared" si="3"/>
        <v>2899087.08</v>
      </c>
      <c r="I18" s="37">
        <f t="shared" si="3"/>
        <v>3801362.4899999998</v>
      </c>
      <c r="J18" s="37">
        <f t="shared" si="3"/>
        <v>3756171.91</v>
      </c>
      <c r="K18" s="37">
        <f t="shared" si="3"/>
        <v>3475187.64</v>
      </c>
      <c r="L18" s="37">
        <f t="shared" si="3"/>
        <v>4826809.78</v>
      </c>
      <c r="M18" s="37">
        <f t="shared" si="3"/>
        <v>2658079.4399999995</v>
      </c>
      <c r="N18" s="37">
        <f t="shared" si="3"/>
        <v>0</v>
      </c>
      <c r="O18" s="37">
        <f t="shared" si="3"/>
        <v>0</v>
      </c>
      <c r="P18" s="37">
        <f t="shared" si="3"/>
        <v>0</v>
      </c>
      <c r="Q18" s="37">
        <f t="shared" si="3"/>
        <v>0</v>
      </c>
      <c r="R18" s="40">
        <f t="shared" si="2"/>
        <v>25282734.130000003</v>
      </c>
    </row>
    <row r="19" spans="3:19" x14ac:dyDescent="0.25">
      <c r="C19" s="5" t="s">
        <v>8</v>
      </c>
      <c r="D19" s="30">
        <v>13201000</v>
      </c>
      <c r="E19" s="35">
        <v>0</v>
      </c>
      <c r="F19" s="29">
        <v>0</v>
      </c>
      <c r="G19" s="35">
        <v>1840201.97</v>
      </c>
      <c r="H19" s="35">
        <v>953147.72</v>
      </c>
      <c r="I19" s="35">
        <v>944835.15</v>
      </c>
      <c r="J19" s="35">
        <v>314990.37</v>
      </c>
      <c r="K19" s="35">
        <v>1728564.26</v>
      </c>
      <c r="L19" s="35">
        <v>893871.19</v>
      </c>
      <c r="M19" s="35">
        <v>898807.88</v>
      </c>
      <c r="N19" s="35"/>
      <c r="O19" s="35"/>
      <c r="P19" s="35"/>
      <c r="Q19" s="35"/>
      <c r="R19" s="41">
        <f t="shared" si="2"/>
        <v>7574418.54</v>
      </c>
    </row>
    <row r="20" spans="3:19" x14ac:dyDescent="0.25">
      <c r="C20" s="5" t="s">
        <v>9</v>
      </c>
      <c r="D20" s="30">
        <v>1700000</v>
      </c>
      <c r="E20" s="35">
        <v>1500000</v>
      </c>
      <c r="F20" s="29">
        <v>0</v>
      </c>
      <c r="G20" s="35">
        <v>0</v>
      </c>
      <c r="H20" s="35">
        <v>51666.66</v>
      </c>
      <c r="I20" s="35">
        <v>5833.33</v>
      </c>
      <c r="J20" s="35">
        <v>0</v>
      </c>
      <c r="K20" s="35">
        <v>11707.96</v>
      </c>
      <c r="L20" s="35">
        <v>11666.66</v>
      </c>
      <c r="M20" s="35">
        <v>105833.33</v>
      </c>
      <c r="N20" s="35"/>
      <c r="O20" s="35"/>
      <c r="P20" s="35"/>
      <c r="Q20" s="35"/>
      <c r="R20" s="41">
        <f t="shared" si="2"/>
        <v>186707.94</v>
      </c>
    </row>
    <row r="21" spans="3:19" x14ac:dyDescent="0.25">
      <c r="C21" s="5" t="s">
        <v>10</v>
      </c>
      <c r="D21" s="30">
        <v>2240000</v>
      </c>
      <c r="E21" s="35">
        <v>0</v>
      </c>
      <c r="F21" s="29">
        <v>0</v>
      </c>
      <c r="G21" s="35">
        <v>0</v>
      </c>
      <c r="H21" s="35">
        <v>0</v>
      </c>
      <c r="I21" s="35">
        <v>0</v>
      </c>
      <c r="J21" s="35">
        <v>0</v>
      </c>
      <c r="K21" s="35">
        <v>274750</v>
      </c>
      <c r="L21" s="35">
        <v>695900</v>
      </c>
      <c r="M21" s="35">
        <v>50450</v>
      </c>
      <c r="N21" s="35"/>
      <c r="O21" s="35"/>
      <c r="P21" s="35"/>
      <c r="Q21" s="35"/>
      <c r="R21" s="41">
        <f t="shared" si="2"/>
        <v>1021100</v>
      </c>
    </row>
    <row r="22" spans="3:19" x14ac:dyDescent="0.25">
      <c r="C22" s="5" t="s">
        <v>11</v>
      </c>
      <c r="D22" s="30">
        <v>3150001</v>
      </c>
      <c r="E22" s="35">
        <v>0</v>
      </c>
      <c r="F22" s="29">
        <v>0</v>
      </c>
      <c r="G22" s="35">
        <v>0</v>
      </c>
      <c r="H22" s="35">
        <v>91664.76</v>
      </c>
      <c r="I22" s="35">
        <v>45832.38</v>
      </c>
      <c r="J22" s="35">
        <v>0</v>
      </c>
      <c r="K22" s="35">
        <v>962</v>
      </c>
      <c r="L22" s="35">
        <v>183329.52</v>
      </c>
      <c r="M22" s="35">
        <v>45832.38</v>
      </c>
      <c r="N22" s="35"/>
      <c r="O22" s="35"/>
      <c r="P22" s="35"/>
      <c r="Q22" s="35"/>
      <c r="R22" s="41">
        <f t="shared" si="2"/>
        <v>367621.04</v>
      </c>
    </row>
    <row r="23" spans="3:19" x14ac:dyDescent="0.25">
      <c r="C23" s="5" t="s">
        <v>12</v>
      </c>
      <c r="D23" s="30">
        <v>4511000</v>
      </c>
      <c r="E23" s="35">
        <v>0</v>
      </c>
      <c r="F23" s="29">
        <v>0</v>
      </c>
      <c r="G23" s="35">
        <v>40000</v>
      </c>
      <c r="H23" s="35">
        <v>265500</v>
      </c>
      <c r="I23" s="35">
        <v>776656.01</v>
      </c>
      <c r="J23" s="35">
        <v>88500</v>
      </c>
      <c r="K23" s="35">
        <v>108500</v>
      </c>
      <c r="L23" s="35">
        <v>317360</v>
      </c>
      <c r="M23" s="35">
        <v>53100</v>
      </c>
      <c r="N23" s="35"/>
      <c r="O23" s="35"/>
      <c r="P23" s="35"/>
      <c r="Q23" s="35"/>
      <c r="R23" s="41">
        <f t="shared" si="2"/>
        <v>1649616.01</v>
      </c>
    </row>
    <row r="24" spans="3:19" x14ac:dyDescent="0.25">
      <c r="C24" s="5" t="s">
        <v>13</v>
      </c>
      <c r="D24" s="30">
        <v>9900000</v>
      </c>
      <c r="E24" s="35">
        <v>0</v>
      </c>
      <c r="F24" s="29">
        <v>0</v>
      </c>
      <c r="G24" s="35">
        <v>783357.14</v>
      </c>
      <c r="H24" s="35">
        <v>0</v>
      </c>
      <c r="I24" s="35">
        <v>850514.55</v>
      </c>
      <c r="J24" s="35">
        <v>2155238.1800000002</v>
      </c>
      <c r="K24" s="35">
        <v>265350.74</v>
      </c>
      <c r="L24" s="35">
        <v>1034681.48</v>
      </c>
      <c r="M24" s="35">
        <v>496276.06</v>
      </c>
      <c r="N24" s="35"/>
      <c r="O24" s="35"/>
      <c r="P24" s="35"/>
      <c r="Q24" s="35"/>
      <c r="R24" s="41">
        <f t="shared" si="2"/>
        <v>5585418.1499999994</v>
      </c>
    </row>
    <row r="25" spans="3:19" x14ac:dyDescent="0.25">
      <c r="C25" s="5" t="s">
        <v>14</v>
      </c>
      <c r="D25" s="30">
        <v>8776000</v>
      </c>
      <c r="E25" s="35">
        <v>0</v>
      </c>
      <c r="F25" s="29">
        <v>0</v>
      </c>
      <c r="G25" s="35">
        <v>0</v>
      </c>
      <c r="H25" s="35">
        <v>851949.82</v>
      </c>
      <c r="I25" s="35">
        <v>402945.32</v>
      </c>
      <c r="J25" s="35">
        <v>328005.87</v>
      </c>
      <c r="K25" s="35">
        <v>448770.16</v>
      </c>
      <c r="L25" s="35">
        <v>1039906.93</v>
      </c>
      <c r="M25" s="35">
        <v>179187.49</v>
      </c>
      <c r="N25" s="35"/>
      <c r="O25" s="35"/>
      <c r="P25" s="35"/>
      <c r="Q25" s="35"/>
      <c r="R25" s="41">
        <f t="shared" si="2"/>
        <v>3250765.59</v>
      </c>
    </row>
    <row r="26" spans="3:19" x14ac:dyDescent="0.25">
      <c r="C26" s="5" t="s">
        <v>15</v>
      </c>
      <c r="D26" s="30">
        <v>28707041</v>
      </c>
      <c r="E26" s="35">
        <v>-971386.98</v>
      </c>
      <c r="F26" s="29">
        <v>0</v>
      </c>
      <c r="G26" s="35">
        <v>198476</v>
      </c>
      <c r="H26" s="35">
        <v>494067</v>
      </c>
      <c r="I26" s="35">
        <v>249186.5</v>
      </c>
      <c r="J26" s="35">
        <v>473352.03</v>
      </c>
      <c r="K26" s="35">
        <v>145912</v>
      </c>
      <c r="L26" s="35">
        <v>184788</v>
      </c>
      <c r="M26" s="35">
        <v>320196</v>
      </c>
      <c r="N26" s="35"/>
      <c r="O26" s="35"/>
      <c r="P26" s="35"/>
      <c r="Q26" s="35"/>
      <c r="R26" s="41">
        <f t="shared" si="2"/>
        <v>2065977.53</v>
      </c>
    </row>
    <row r="27" spans="3:19" x14ac:dyDescent="0.25">
      <c r="C27" s="5" t="s">
        <v>16</v>
      </c>
      <c r="D27" s="29">
        <v>6500000</v>
      </c>
      <c r="E27" s="35">
        <v>1104000</v>
      </c>
      <c r="F27" s="29">
        <v>614272.91</v>
      </c>
      <c r="G27" s="35">
        <v>389727.77</v>
      </c>
      <c r="H27" s="35">
        <v>191091.12</v>
      </c>
      <c r="I27" s="35">
        <v>525559.25</v>
      </c>
      <c r="J27" s="35">
        <v>396085.46</v>
      </c>
      <c r="K27" s="35">
        <v>490670.52</v>
      </c>
      <c r="L27" s="35">
        <v>465306</v>
      </c>
      <c r="M27" s="35">
        <v>508396.3</v>
      </c>
      <c r="N27" s="35"/>
      <c r="O27" s="35"/>
      <c r="P27" s="35"/>
      <c r="Q27" s="35"/>
      <c r="R27" s="41">
        <f t="shared" si="2"/>
        <v>3581109.33</v>
      </c>
    </row>
    <row r="28" spans="3:19" x14ac:dyDescent="0.25">
      <c r="C28" s="3" t="s">
        <v>17</v>
      </c>
      <c r="D28" s="37">
        <f>SUM(D29:D37)</f>
        <v>116974475</v>
      </c>
      <c r="E28" s="37">
        <f>SUM(E29:E37)</f>
        <v>-22391189.399999999</v>
      </c>
      <c r="F28" s="37">
        <f t="shared" ref="F28:Q28" si="4">SUM(F29:F37)</f>
        <v>0</v>
      </c>
      <c r="G28" s="37">
        <f t="shared" si="4"/>
        <v>3750000</v>
      </c>
      <c r="H28" s="37">
        <f t="shared" si="4"/>
        <v>7375690.2599999998</v>
      </c>
      <c r="I28" s="37">
        <f t="shared" si="4"/>
        <v>9109445.1300000008</v>
      </c>
      <c r="J28" s="37">
        <f t="shared" si="4"/>
        <v>587328.41999999993</v>
      </c>
      <c r="K28" s="37">
        <f t="shared" si="4"/>
        <v>2869970.98</v>
      </c>
      <c r="L28" s="37">
        <f t="shared" si="4"/>
        <v>14199608.73</v>
      </c>
      <c r="M28" s="37">
        <f t="shared" si="4"/>
        <v>7061825.3700000001</v>
      </c>
      <c r="N28" s="37">
        <f t="shared" si="4"/>
        <v>0</v>
      </c>
      <c r="O28" s="37">
        <f t="shared" si="4"/>
        <v>0</v>
      </c>
      <c r="P28" s="37">
        <f t="shared" si="4"/>
        <v>0</v>
      </c>
      <c r="Q28" s="37">
        <f t="shared" si="4"/>
        <v>0</v>
      </c>
      <c r="R28" s="40">
        <f t="shared" si="2"/>
        <v>44953868.890000001</v>
      </c>
      <c r="S28" s="35"/>
    </row>
    <row r="29" spans="3:19" x14ac:dyDescent="0.25">
      <c r="C29" s="5" t="s">
        <v>18</v>
      </c>
      <c r="D29" s="30">
        <v>1500000</v>
      </c>
      <c r="E29" s="35">
        <v>0</v>
      </c>
      <c r="F29" s="29">
        <v>0</v>
      </c>
      <c r="G29" s="35">
        <v>0</v>
      </c>
      <c r="H29" s="35">
        <v>129559.64</v>
      </c>
      <c r="I29" s="35">
        <v>90237.72</v>
      </c>
      <c r="J29" s="35">
        <v>150769.79999999999</v>
      </c>
      <c r="K29" s="35">
        <v>196851.26</v>
      </c>
      <c r="L29" s="35">
        <v>51133.84</v>
      </c>
      <c r="M29" s="35">
        <v>129895.37</v>
      </c>
      <c r="N29" s="35"/>
      <c r="O29" s="35"/>
      <c r="P29" s="35"/>
      <c r="Q29" s="35"/>
      <c r="R29" s="41">
        <f t="shared" si="2"/>
        <v>748447.62999999989</v>
      </c>
    </row>
    <row r="30" spans="3:19" x14ac:dyDescent="0.25">
      <c r="C30" s="5" t="s">
        <v>19</v>
      </c>
      <c r="D30" s="30">
        <v>2250000</v>
      </c>
      <c r="E30" s="35">
        <v>0</v>
      </c>
      <c r="F30" s="29">
        <v>0</v>
      </c>
      <c r="G30" s="35">
        <v>0</v>
      </c>
      <c r="H30" s="35">
        <v>66080</v>
      </c>
      <c r="I30" s="35">
        <v>120620.15</v>
      </c>
      <c r="J30" s="35">
        <v>4275</v>
      </c>
      <c r="K30" s="35">
        <v>16290.02</v>
      </c>
      <c r="L30" s="35">
        <v>309283.90000000002</v>
      </c>
      <c r="M30" s="35">
        <v>0</v>
      </c>
      <c r="N30" s="35"/>
      <c r="O30" s="35"/>
      <c r="P30" s="35"/>
      <c r="Q30" s="35"/>
      <c r="R30" s="41">
        <f t="shared" si="2"/>
        <v>516549.07</v>
      </c>
    </row>
    <row r="31" spans="3:19" x14ac:dyDescent="0.25">
      <c r="C31" s="5" t="s">
        <v>20</v>
      </c>
      <c r="D31" s="30">
        <v>74766557</v>
      </c>
      <c r="E31" s="35">
        <v>-6214500</v>
      </c>
      <c r="F31" s="29">
        <v>0</v>
      </c>
      <c r="G31" s="35">
        <v>3750000</v>
      </c>
      <c r="H31" s="35">
        <v>6114093</v>
      </c>
      <c r="I31" s="35">
        <v>7048342.8399999999</v>
      </c>
      <c r="J31" s="35">
        <v>132979.15</v>
      </c>
      <c r="K31" s="35">
        <v>109353.05</v>
      </c>
      <c r="L31" s="35">
        <v>13213646.52</v>
      </c>
      <c r="M31" s="35">
        <v>6421552</v>
      </c>
      <c r="N31" s="35"/>
      <c r="O31" s="35"/>
      <c r="P31" s="35"/>
      <c r="Q31" s="35"/>
      <c r="R31" s="41">
        <f t="shared" si="2"/>
        <v>36789966.560000002</v>
      </c>
    </row>
    <row r="32" spans="3:19" x14ac:dyDescent="0.25">
      <c r="C32" s="5" t="s">
        <v>21</v>
      </c>
      <c r="D32" s="30">
        <v>100000</v>
      </c>
      <c r="E32" s="35">
        <v>0</v>
      </c>
      <c r="F32" s="29">
        <v>0</v>
      </c>
      <c r="G32" s="35">
        <v>0</v>
      </c>
      <c r="H32" s="35">
        <v>0</v>
      </c>
      <c r="I32" s="35">
        <v>0</v>
      </c>
      <c r="J32" s="35"/>
      <c r="K32" s="35">
        <v>951.15</v>
      </c>
      <c r="L32" s="35">
        <v>0</v>
      </c>
      <c r="M32" s="35">
        <v>0</v>
      </c>
      <c r="N32" s="35"/>
      <c r="O32" s="35"/>
      <c r="P32" s="35"/>
      <c r="Q32" s="35"/>
      <c r="R32" s="41">
        <f t="shared" si="2"/>
        <v>951.15</v>
      </c>
    </row>
    <row r="33" spans="3:19" x14ac:dyDescent="0.25">
      <c r="C33" s="5" t="s">
        <v>22</v>
      </c>
      <c r="D33" s="30">
        <v>1265000</v>
      </c>
      <c r="E33" s="35">
        <v>0</v>
      </c>
      <c r="F33" s="29">
        <v>0</v>
      </c>
      <c r="G33" s="35">
        <v>0</v>
      </c>
      <c r="H33" s="35">
        <v>58924.800000000003</v>
      </c>
      <c r="I33" s="35">
        <v>53394.46</v>
      </c>
      <c r="J33" s="35">
        <v>2900</v>
      </c>
      <c r="K33" s="35">
        <v>17584.810000000001</v>
      </c>
      <c r="L33" s="35">
        <v>49999.96</v>
      </c>
      <c r="M33" s="35">
        <v>0</v>
      </c>
      <c r="N33" s="35"/>
      <c r="O33" s="35"/>
      <c r="P33" s="35"/>
      <c r="Q33" s="35"/>
      <c r="R33" s="41">
        <f t="shared" si="2"/>
        <v>182804.03</v>
      </c>
    </row>
    <row r="34" spans="3:19" x14ac:dyDescent="0.25">
      <c r="C34" s="5" t="s">
        <v>23</v>
      </c>
      <c r="D34" s="30">
        <v>400000</v>
      </c>
      <c r="E34" s="35">
        <v>50000</v>
      </c>
      <c r="F34" s="29">
        <v>0</v>
      </c>
      <c r="G34" s="35">
        <v>0</v>
      </c>
      <c r="H34" s="35">
        <v>12390</v>
      </c>
      <c r="I34" s="35">
        <v>14181.98</v>
      </c>
      <c r="J34" s="35">
        <v>7944.99</v>
      </c>
      <c r="K34" s="35">
        <v>16657.25</v>
      </c>
      <c r="L34" s="35">
        <v>825</v>
      </c>
      <c r="M34" s="35">
        <v>0</v>
      </c>
      <c r="N34" s="35"/>
      <c r="O34" s="35"/>
      <c r="P34" s="35"/>
      <c r="Q34" s="35"/>
      <c r="R34" s="41">
        <f t="shared" si="2"/>
        <v>51999.22</v>
      </c>
    </row>
    <row r="35" spans="3:19" x14ac:dyDescent="0.25">
      <c r="C35" s="5" t="s">
        <v>24</v>
      </c>
      <c r="D35" s="30">
        <v>4684500</v>
      </c>
      <c r="E35" s="35">
        <v>730500</v>
      </c>
      <c r="F35" s="29">
        <v>0</v>
      </c>
      <c r="G35" s="35">
        <v>0</v>
      </c>
      <c r="H35" s="35">
        <v>812570</v>
      </c>
      <c r="I35" s="35">
        <v>45304.38</v>
      </c>
      <c r="J35" s="35">
        <v>8142</v>
      </c>
      <c r="K35" s="35">
        <v>1245834.24</v>
      </c>
      <c r="L35" s="35">
        <v>401032.04</v>
      </c>
      <c r="M35" s="35">
        <v>463099.99</v>
      </c>
      <c r="N35" s="35"/>
      <c r="O35" s="35"/>
      <c r="P35" s="35"/>
      <c r="Q35" s="35"/>
      <c r="R35" s="41">
        <f t="shared" si="2"/>
        <v>2975982.6500000004</v>
      </c>
    </row>
    <row r="36" spans="3:19" x14ac:dyDescent="0.25">
      <c r="C36" s="5" t="s">
        <v>25</v>
      </c>
      <c r="D36" s="30">
        <v>0</v>
      </c>
      <c r="E36" s="35">
        <v>0</v>
      </c>
      <c r="F36" s="29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/>
      <c r="O36" s="35"/>
      <c r="P36" s="35"/>
      <c r="Q36" s="35"/>
      <c r="R36" s="41">
        <f t="shared" si="2"/>
        <v>0</v>
      </c>
    </row>
    <row r="37" spans="3:19" x14ac:dyDescent="0.25">
      <c r="C37" s="5" t="s">
        <v>26</v>
      </c>
      <c r="D37" s="30">
        <v>32008418</v>
      </c>
      <c r="E37" s="35">
        <v>-16957189.399999999</v>
      </c>
      <c r="F37" s="29">
        <v>0</v>
      </c>
      <c r="G37" s="35">
        <v>0</v>
      </c>
      <c r="H37" s="35">
        <v>182072.82</v>
      </c>
      <c r="I37" s="35">
        <v>1737363.6</v>
      </c>
      <c r="J37" s="35">
        <v>280317.48</v>
      </c>
      <c r="K37" s="35">
        <v>1266449.2</v>
      </c>
      <c r="L37" s="35">
        <v>173687.47</v>
      </c>
      <c r="M37" s="35">
        <v>47278.01</v>
      </c>
      <c r="N37" s="35"/>
      <c r="O37" s="35"/>
      <c r="P37" s="35"/>
      <c r="Q37" s="35"/>
      <c r="R37" s="40">
        <f t="shared" si="2"/>
        <v>3687168.5800000005</v>
      </c>
    </row>
    <row r="38" spans="3:19" x14ac:dyDescent="0.25">
      <c r="C38" s="3" t="s">
        <v>27</v>
      </c>
      <c r="D38" s="37">
        <f>SUM(D39:D46)</f>
        <v>4100000</v>
      </c>
      <c r="E38" s="37">
        <f>SUM(E39:E46)</f>
        <v>0</v>
      </c>
      <c r="F38" s="37">
        <f t="shared" ref="F38:Q38" si="5">SUM(F39:F46)</f>
        <v>0</v>
      </c>
      <c r="G38" s="37">
        <f t="shared" si="5"/>
        <v>0</v>
      </c>
      <c r="H38" s="37">
        <f t="shared" si="5"/>
        <v>0</v>
      </c>
      <c r="I38" s="37">
        <f t="shared" si="5"/>
        <v>55000</v>
      </c>
      <c r="J38" s="37">
        <f t="shared" si="5"/>
        <v>0</v>
      </c>
      <c r="K38" s="37">
        <f t="shared" si="5"/>
        <v>0</v>
      </c>
      <c r="L38" s="37">
        <f t="shared" si="5"/>
        <v>0</v>
      </c>
      <c r="M38" s="37">
        <f t="shared" si="5"/>
        <v>0</v>
      </c>
      <c r="N38" s="37">
        <f t="shared" si="5"/>
        <v>0</v>
      </c>
      <c r="O38" s="37">
        <f t="shared" si="5"/>
        <v>0</v>
      </c>
      <c r="P38" s="37">
        <f t="shared" si="5"/>
        <v>0</v>
      </c>
      <c r="Q38" s="37">
        <f t="shared" si="5"/>
        <v>0</v>
      </c>
      <c r="R38" s="40">
        <f t="shared" si="2"/>
        <v>55000</v>
      </c>
      <c r="S38" s="35"/>
    </row>
    <row r="39" spans="3:19" x14ac:dyDescent="0.25">
      <c r="C39" s="5" t="s">
        <v>28</v>
      </c>
      <c r="D39" s="30">
        <v>4100000</v>
      </c>
      <c r="E39" s="35">
        <v>0</v>
      </c>
      <c r="F39" s="29">
        <v>0</v>
      </c>
      <c r="G39" s="35">
        <v>0</v>
      </c>
      <c r="H39" s="35">
        <v>0</v>
      </c>
      <c r="I39" s="35">
        <v>55000</v>
      </c>
      <c r="J39" s="35">
        <v>0</v>
      </c>
      <c r="K39" s="35">
        <v>0</v>
      </c>
      <c r="L39" s="35">
        <v>0</v>
      </c>
      <c r="M39" s="35">
        <v>0</v>
      </c>
      <c r="N39" s="35"/>
      <c r="O39" s="35"/>
      <c r="P39" s="35"/>
      <c r="Q39" s="35"/>
      <c r="R39" s="40">
        <f t="shared" si="2"/>
        <v>55000</v>
      </c>
    </row>
    <row r="40" spans="3:19" x14ac:dyDescent="0.25">
      <c r="C40" s="5" t="s">
        <v>29</v>
      </c>
      <c r="D40" s="30">
        <v>0</v>
      </c>
      <c r="E40" s="35">
        <v>0</v>
      </c>
      <c r="F40" s="29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/>
      <c r="O40" s="35"/>
      <c r="P40" s="35">
        <v>0</v>
      </c>
      <c r="Q40" s="35">
        <v>0</v>
      </c>
      <c r="R40" s="40">
        <f t="shared" si="2"/>
        <v>0</v>
      </c>
    </row>
    <row r="41" spans="3:19" x14ac:dyDescent="0.25">
      <c r="C41" s="5" t="s">
        <v>30</v>
      </c>
      <c r="D41" s="30">
        <v>0</v>
      </c>
      <c r="E41" s="35">
        <v>0</v>
      </c>
      <c r="F41" s="29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/>
      <c r="O41" s="35"/>
      <c r="P41" s="35">
        <v>0</v>
      </c>
      <c r="Q41" s="35">
        <v>0</v>
      </c>
      <c r="R41" s="40">
        <f t="shared" si="2"/>
        <v>0</v>
      </c>
    </row>
    <row r="42" spans="3:19" x14ac:dyDescent="0.25">
      <c r="C42" s="5" t="s">
        <v>31</v>
      </c>
      <c r="D42" s="30">
        <v>0</v>
      </c>
      <c r="E42" s="35">
        <v>0</v>
      </c>
      <c r="F42" s="29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/>
      <c r="O42" s="35"/>
      <c r="P42" s="35">
        <v>0</v>
      </c>
      <c r="Q42" s="35">
        <v>0</v>
      </c>
      <c r="R42" s="40">
        <f t="shared" si="2"/>
        <v>0</v>
      </c>
    </row>
    <row r="43" spans="3:19" x14ac:dyDescent="0.25">
      <c r="C43" s="5" t="s">
        <v>32</v>
      </c>
      <c r="D43" s="30">
        <v>0</v>
      </c>
      <c r="E43" s="35">
        <v>0</v>
      </c>
      <c r="F43" s="29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/>
      <c r="O43" s="35"/>
      <c r="P43" s="35">
        <v>0</v>
      </c>
      <c r="Q43" s="35">
        <v>0</v>
      </c>
      <c r="R43" s="40">
        <f t="shared" si="2"/>
        <v>0</v>
      </c>
    </row>
    <row r="44" spans="3:19" x14ac:dyDescent="0.25">
      <c r="C44" s="5" t="s">
        <v>33</v>
      </c>
      <c r="D44" s="30">
        <v>0</v>
      </c>
      <c r="E44" s="35">
        <v>0</v>
      </c>
      <c r="F44" s="29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/>
      <c r="O44" s="35"/>
      <c r="P44" s="35">
        <v>0</v>
      </c>
      <c r="Q44" s="35">
        <v>0</v>
      </c>
      <c r="R44" s="40">
        <f t="shared" si="2"/>
        <v>0</v>
      </c>
    </row>
    <row r="45" spans="3:19" x14ac:dyDescent="0.25">
      <c r="C45" s="5" t="s">
        <v>34</v>
      </c>
      <c r="D45" s="30">
        <v>0</v>
      </c>
      <c r="E45" s="35">
        <v>0</v>
      </c>
      <c r="F45" s="29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/>
      <c r="O45" s="35"/>
      <c r="P45" s="35">
        <v>0</v>
      </c>
      <c r="Q45" s="35">
        <v>0</v>
      </c>
      <c r="R45" s="40">
        <f t="shared" si="2"/>
        <v>0</v>
      </c>
    </row>
    <row r="46" spans="3:19" x14ac:dyDescent="0.25">
      <c r="C46" s="5" t="s">
        <v>35</v>
      </c>
      <c r="D46" s="6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/>
      <c r="O46" s="35"/>
      <c r="P46" s="35">
        <v>0</v>
      </c>
      <c r="Q46" s="35">
        <v>0</v>
      </c>
      <c r="R46" s="40">
        <f t="shared" si="2"/>
        <v>0</v>
      </c>
    </row>
    <row r="47" spans="3:19" x14ac:dyDescent="0.25">
      <c r="C47" s="3" t="s">
        <v>36</v>
      </c>
      <c r="D47" s="4">
        <f>SUM(D48:D54)</f>
        <v>0</v>
      </c>
      <c r="E47" s="4">
        <f>SUM(E48:E54)</f>
        <v>0</v>
      </c>
      <c r="F47" s="4">
        <f t="shared" ref="F47:Q47" si="6">SUM(F48:F54)</f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>
        <f t="shared" si="6"/>
        <v>0</v>
      </c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40">
        <f t="shared" si="2"/>
        <v>0</v>
      </c>
    </row>
    <row r="48" spans="3:19" x14ac:dyDescent="0.25">
      <c r="C48" s="5" t="s">
        <v>37</v>
      </c>
      <c r="D48" s="30">
        <v>0</v>
      </c>
      <c r="E48" s="35">
        <v>0</v>
      </c>
      <c r="F48" s="30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/>
      <c r="P48" s="35">
        <v>0</v>
      </c>
      <c r="Q48" s="35">
        <v>0</v>
      </c>
      <c r="R48" s="40">
        <f t="shared" si="2"/>
        <v>0</v>
      </c>
    </row>
    <row r="49" spans="3:19" x14ac:dyDescent="0.25">
      <c r="C49" s="5" t="s">
        <v>38</v>
      </c>
      <c r="D49" s="30">
        <v>0</v>
      </c>
      <c r="E49" s="35">
        <v>0</v>
      </c>
      <c r="F49" s="30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/>
      <c r="P49" s="35">
        <v>0</v>
      </c>
      <c r="Q49" s="35">
        <v>0</v>
      </c>
      <c r="R49" s="40">
        <f t="shared" si="2"/>
        <v>0</v>
      </c>
    </row>
    <row r="50" spans="3:19" x14ac:dyDescent="0.25">
      <c r="C50" s="5" t="s">
        <v>39</v>
      </c>
      <c r="D50" s="30">
        <v>0</v>
      </c>
      <c r="E50" s="35">
        <v>0</v>
      </c>
      <c r="F50" s="30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/>
      <c r="P50" s="35">
        <v>0</v>
      </c>
      <c r="Q50" s="35">
        <v>0</v>
      </c>
      <c r="R50" s="40">
        <f t="shared" si="2"/>
        <v>0</v>
      </c>
    </row>
    <row r="51" spans="3:19" x14ac:dyDescent="0.25">
      <c r="C51" s="5" t="s">
        <v>40</v>
      </c>
      <c r="D51" s="30">
        <v>0</v>
      </c>
      <c r="E51" s="35">
        <v>0</v>
      </c>
      <c r="F51" s="30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/>
      <c r="P51" s="35">
        <v>0</v>
      </c>
      <c r="Q51" s="35">
        <v>0</v>
      </c>
      <c r="R51" s="40">
        <f t="shared" si="2"/>
        <v>0</v>
      </c>
    </row>
    <row r="52" spans="3:19" x14ac:dyDescent="0.25">
      <c r="C52" s="31" t="s">
        <v>101</v>
      </c>
      <c r="D52" s="30">
        <v>0</v>
      </c>
      <c r="E52" s="32">
        <v>0</v>
      </c>
      <c r="F52" s="30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/>
      <c r="P52" s="35">
        <v>0</v>
      </c>
      <c r="Q52" s="35">
        <v>0</v>
      </c>
      <c r="R52" s="40">
        <f t="shared" si="2"/>
        <v>0</v>
      </c>
    </row>
    <row r="53" spans="3:19" x14ac:dyDescent="0.25">
      <c r="C53" s="5" t="s">
        <v>41</v>
      </c>
      <c r="D53" s="30">
        <v>0</v>
      </c>
      <c r="E53" s="35">
        <v>0</v>
      </c>
      <c r="F53" s="30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/>
      <c r="P53" s="35">
        <v>0</v>
      </c>
      <c r="Q53" s="35">
        <v>0</v>
      </c>
      <c r="R53" s="40">
        <f t="shared" si="2"/>
        <v>0</v>
      </c>
    </row>
    <row r="54" spans="3:19" x14ac:dyDescent="0.25">
      <c r="C54" s="5" t="s">
        <v>42</v>
      </c>
      <c r="D54" s="30">
        <v>0</v>
      </c>
      <c r="E54" s="35">
        <v>0</v>
      </c>
      <c r="F54" s="30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/>
      <c r="P54" s="35">
        <v>0</v>
      </c>
      <c r="Q54" s="35">
        <v>0</v>
      </c>
      <c r="R54" s="40">
        <f t="shared" si="2"/>
        <v>0</v>
      </c>
    </row>
    <row r="55" spans="3:19" x14ac:dyDescent="0.25">
      <c r="C55" s="3" t="s">
        <v>43</v>
      </c>
      <c r="D55" s="38">
        <f>SUM(D56:D64)</f>
        <v>6353350</v>
      </c>
      <c r="E55" s="38">
        <f>SUM(E56:E64)</f>
        <v>16113630.98</v>
      </c>
      <c r="F55" s="38">
        <f t="shared" ref="F55:Q55" si="7">SUM(F56:F64)</f>
        <v>0</v>
      </c>
      <c r="G55" s="38">
        <f t="shared" si="7"/>
        <v>0</v>
      </c>
      <c r="H55" s="38">
        <f t="shared" si="7"/>
        <v>1752300</v>
      </c>
      <c r="I55" s="38">
        <f t="shared" si="7"/>
        <v>507211.99</v>
      </c>
      <c r="J55" s="38">
        <f t="shared" si="7"/>
        <v>59340</v>
      </c>
      <c r="K55" s="38">
        <f t="shared" si="7"/>
        <v>76814</v>
      </c>
      <c r="L55" s="38">
        <f t="shared" si="7"/>
        <v>112616.84</v>
      </c>
      <c r="M55" s="38">
        <f t="shared" si="7"/>
        <v>96376.5</v>
      </c>
      <c r="N55" s="38">
        <f t="shared" si="7"/>
        <v>0</v>
      </c>
      <c r="O55" s="38">
        <f t="shared" si="7"/>
        <v>0</v>
      </c>
      <c r="P55" s="38">
        <f t="shared" si="7"/>
        <v>0</v>
      </c>
      <c r="Q55" s="38">
        <f t="shared" si="7"/>
        <v>0</v>
      </c>
      <c r="R55" s="40">
        <f t="shared" si="2"/>
        <v>2604659.33</v>
      </c>
      <c r="S55" s="35"/>
    </row>
    <row r="56" spans="3:19" x14ac:dyDescent="0.25">
      <c r="C56" s="5" t="s">
        <v>44</v>
      </c>
      <c r="D56" s="30">
        <v>3000000</v>
      </c>
      <c r="E56" s="35">
        <v>3800000</v>
      </c>
      <c r="F56" s="35">
        <v>0</v>
      </c>
      <c r="G56" s="35">
        <v>0</v>
      </c>
      <c r="H56" s="35">
        <v>1652000</v>
      </c>
      <c r="I56" s="35">
        <v>32993</v>
      </c>
      <c r="J56" s="35">
        <v>45180</v>
      </c>
      <c r="K56" s="35">
        <v>33319</v>
      </c>
      <c r="L56" s="35">
        <v>90786.84</v>
      </c>
      <c r="M56" s="35">
        <v>96376.5</v>
      </c>
      <c r="N56" s="35"/>
      <c r="O56" s="35"/>
      <c r="P56" s="39">
        <v>0</v>
      </c>
      <c r="R56" s="40">
        <f t="shared" si="2"/>
        <v>1950655.34</v>
      </c>
    </row>
    <row r="57" spans="3:19" x14ac:dyDescent="0.25">
      <c r="C57" s="5" t="s">
        <v>45</v>
      </c>
      <c r="D57" s="30">
        <v>150000</v>
      </c>
      <c r="E57" s="35">
        <v>300000</v>
      </c>
      <c r="F57" s="35">
        <v>0</v>
      </c>
      <c r="G57" s="35">
        <v>0</v>
      </c>
      <c r="H57" s="35">
        <v>0</v>
      </c>
      <c r="I57" s="35">
        <v>167560</v>
      </c>
      <c r="J57" s="35">
        <v>0</v>
      </c>
      <c r="K57" s="35">
        <v>43495</v>
      </c>
      <c r="L57" s="35">
        <v>0</v>
      </c>
      <c r="M57" s="35">
        <v>0</v>
      </c>
      <c r="N57" s="35"/>
      <c r="O57" s="35"/>
      <c r="P57" s="39">
        <v>0</v>
      </c>
      <c r="R57" s="40">
        <f t="shared" si="2"/>
        <v>211055</v>
      </c>
    </row>
    <row r="58" spans="3:19" x14ac:dyDescent="0.25">
      <c r="C58" s="5" t="s">
        <v>46</v>
      </c>
      <c r="D58" s="30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/>
      <c r="O58" s="35"/>
      <c r="P58" s="39">
        <f t="shared" ref="P58:P62" si="8">D58+E58+F58+G58+H58+I58+J58+K58+L58+M58+N58+O58</f>
        <v>0</v>
      </c>
      <c r="R58" s="40">
        <f t="shared" si="2"/>
        <v>0</v>
      </c>
    </row>
    <row r="59" spans="3:19" x14ac:dyDescent="0.25">
      <c r="C59" s="5" t="s">
        <v>47</v>
      </c>
      <c r="D59" s="30">
        <v>200000</v>
      </c>
      <c r="E59" s="35">
        <v>9746215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/>
      <c r="O59" s="35"/>
      <c r="P59" s="39">
        <v>0</v>
      </c>
      <c r="R59" s="40">
        <f t="shared" si="2"/>
        <v>0</v>
      </c>
    </row>
    <row r="60" spans="3:19" x14ac:dyDescent="0.25">
      <c r="C60" s="5" t="s">
        <v>48</v>
      </c>
      <c r="D60" s="30">
        <v>153350</v>
      </c>
      <c r="E60" s="35">
        <v>4292415.9800000004</v>
      </c>
      <c r="F60" s="35">
        <v>0</v>
      </c>
      <c r="G60" s="35">
        <v>0</v>
      </c>
      <c r="H60" s="35">
        <v>100300</v>
      </c>
      <c r="I60" s="35">
        <v>135558.99</v>
      </c>
      <c r="J60" s="35">
        <v>14160</v>
      </c>
      <c r="K60" s="35">
        <v>0</v>
      </c>
      <c r="L60" s="35">
        <v>21830</v>
      </c>
      <c r="M60" s="35">
        <v>0</v>
      </c>
      <c r="N60" s="35"/>
      <c r="O60" s="35"/>
      <c r="P60" s="39">
        <v>0</v>
      </c>
      <c r="R60" s="40">
        <f t="shared" si="2"/>
        <v>271848.99</v>
      </c>
    </row>
    <row r="61" spans="3:19" x14ac:dyDescent="0.25">
      <c r="C61" s="5" t="s">
        <v>49</v>
      </c>
      <c r="D61" s="30">
        <v>100000</v>
      </c>
      <c r="E61" s="35">
        <v>200000</v>
      </c>
      <c r="F61" s="35">
        <v>0</v>
      </c>
      <c r="G61" s="35">
        <v>0</v>
      </c>
      <c r="H61" s="35">
        <v>0</v>
      </c>
      <c r="I61" s="35">
        <v>171100</v>
      </c>
      <c r="J61" s="35">
        <v>0</v>
      </c>
      <c r="K61" s="35">
        <v>0</v>
      </c>
      <c r="L61" s="35"/>
      <c r="M61" s="35">
        <v>0</v>
      </c>
      <c r="N61" s="35"/>
      <c r="O61" s="35"/>
      <c r="P61" s="39">
        <v>0</v>
      </c>
      <c r="R61" s="40">
        <f t="shared" si="2"/>
        <v>171100</v>
      </c>
    </row>
    <row r="62" spans="3:19" x14ac:dyDescent="0.25">
      <c r="C62" s="5" t="s">
        <v>50</v>
      </c>
      <c r="D62" s="30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/>
      <c r="O62" s="35"/>
      <c r="P62" s="39">
        <f t="shared" si="8"/>
        <v>0</v>
      </c>
      <c r="R62" s="40">
        <f t="shared" si="2"/>
        <v>0</v>
      </c>
    </row>
    <row r="63" spans="3:19" x14ac:dyDescent="0.25">
      <c r="C63" s="5" t="s">
        <v>51</v>
      </c>
      <c r="D63" s="30">
        <v>2750000</v>
      </c>
      <c r="E63" s="35">
        <v>-2225000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/>
      <c r="M63" s="35"/>
      <c r="N63" s="35"/>
      <c r="O63" s="35"/>
      <c r="P63" s="39">
        <v>0</v>
      </c>
      <c r="R63" s="40">
        <f t="shared" si="2"/>
        <v>0</v>
      </c>
    </row>
    <row r="64" spans="3:19" x14ac:dyDescent="0.25">
      <c r="C64" s="5" t="s">
        <v>52</v>
      </c>
      <c r="D64" s="30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/>
      <c r="O64" s="35"/>
      <c r="P64" s="39">
        <v>0</v>
      </c>
      <c r="R64" s="40">
        <f t="shared" si="2"/>
        <v>0</v>
      </c>
    </row>
    <row r="65" spans="3:19" x14ac:dyDescent="0.25">
      <c r="C65" s="3" t="s">
        <v>53</v>
      </c>
      <c r="D65" s="37">
        <f>SUM(D66:D69)</f>
        <v>10000</v>
      </c>
      <c r="E65" s="37">
        <f>SUM(E66:E69)</f>
        <v>0</v>
      </c>
      <c r="F65" s="37">
        <f t="shared" ref="F65:Q65" si="9">SUM(F66:F69)</f>
        <v>0</v>
      </c>
      <c r="G65" s="37">
        <f t="shared" si="9"/>
        <v>0</v>
      </c>
      <c r="H65" s="37">
        <f t="shared" si="9"/>
        <v>0</v>
      </c>
      <c r="I65" s="37">
        <f t="shared" si="9"/>
        <v>0</v>
      </c>
      <c r="J65" s="37">
        <f t="shared" si="9"/>
        <v>0</v>
      </c>
      <c r="K65" s="37">
        <f t="shared" si="9"/>
        <v>0</v>
      </c>
      <c r="L65" s="37">
        <f t="shared" si="9"/>
        <v>0</v>
      </c>
      <c r="M65" s="37">
        <f t="shared" si="9"/>
        <v>0</v>
      </c>
      <c r="N65" s="37">
        <f t="shared" si="9"/>
        <v>0</v>
      </c>
      <c r="O65" s="37">
        <f t="shared" si="9"/>
        <v>0</v>
      </c>
      <c r="P65" s="37">
        <f t="shared" si="9"/>
        <v>0</v>
      </c>
      <c r="Q65" s="37">
        <f t="shared" si="9"/>
        <v>0</v>
      </c>
      <c r="R65" s="40">
        <f t="shared" si="2"/>
        <v>0</v>
      </c>
      <c r="S65" s="35"/>
    </row>
    <row r="66" spans="3:19" x14ac:dyDescent="0.25">
      <c r="C66" s="5" t="s">
        <v>54</v>
      </c>
      <c r="D66" s="30">
        <v>5000</v>
      </c>
      <c r="E66" s="35">
        <v>0</v>
      </c>
      <c r="F66" s="30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/>
      <c r="O66" s="35"/>
      <c r="P66" s="35">
        <v>0</v>
      </c>
      <c r="Q66" s="35">
        <v>0</v>
      </c>
      <c r="R66" s="40">
        <f t="shared" si="2"/>
        <v>0</v>
      </c>
    </row>
    <row r="67" spans="3:19" x14ac:dyDescent="0.25">
      <c r="C67" s="5" t="s">
        <v>55</v>
      </c>
      <c r="D67" s="30">
        <v>5000</v>
      </c>
      <c r="E67" s="35">
        <v>0</v>
      </c>
      <c r="F67" s="30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/>
      <c r="O67" s="35"/>
      <c r="P67" s="35">
        <v>0</v>
      </c>
      <c r="Q67" s="35">
        <v>0</v>
      </c>
      <c r="R67" s="40">
        <f t="shared" si="2"/>
        <v>0</v>
      </c>
    </row>
    <row r="68" spans="3:19" x14ac:dyDescent="0.25">
      <c r="C68" s="5" t="s">
        <v>56</v>
      </c>
      <c r="D68" s="30">
        <v>0</v>
      </c>
      <c r="E68" s="35">
        <v>0</v>
      </c>
      <c r="F68" s="30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/>
      <c r="O68" s="35"/>
      <c r="P68" s="35">
        <v>0</v>
      </c>
      <c r="Q68" s="35">
        <v>0</v>
      </c>
      <c r="R68" s="40">
        <f t="shared" si="2"/>
        <v>0</v>
      </c>
    </row>
    <row r="69" spans="3:19" x14ac:dyDescent="0.25">
      <c r="C69" s="5" t="s">
        <v>57</v>
      </c>
      <c r="D69" s="30">
        <v>0</v>
      </c>
      <c r="E69" s="35">
        <v>0</v>
      </c>
      <c r="F69" s="30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/>
      <c r="O69" s="35"/>
      <c r="P69" s="35">
        <v>0</v>
      </c>
      <c r="Q69" s="35">
        <v>0</v>
      </c>
      <c r="R69" s="40">
        <f t="shared" si="2"/>
        <v>0</v>
      </c>
    </row>
    <row r="70" spans="3:19" x14ac:dyDescent="0.25">
      <c r="C70" s="3" t="s">
        <v>58</v>
      </c>
      <c r="D70" s="37">
        <f>SUM(D71:D72)</f>
        <v>0</v>
      </c>
      <c r="E70" s="37">
        <f>SUM(E71:E72)</f>
        <v>0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40">
        <f t="shared" si="2"/>
        <v>0</v>
      </c>
    </row>
    <row r="71" spans="3:19" x14ac:dyDescent="0.25">
      <c r="C71" s="5" t="s">
        <v>59</v>
      </c>
      <c r="D71" s="30">
        <v>0</v>
      </c>
      <c r="E71" s="35">
        <v>0</v>
      </c>
      <c r="R71" s="40">
        <f t="shared" si="2"/>
        <v>0</v>
      </c>
    </row>
    <row r="72" spans="3:19" x14ac:dyDescent="0.25">
      <c r="C72" s="5" t="s">
        <v>60</v>
      </c>
      <c r="D72" s="30">
        <v>0</v>
      </c>
      <c r="E72" s="35">
        <v>0</v>
      </c>
      <c r="R72" s="40">
        <f t="shared" si="2"/>
        <v>0</v>
      </c>
    </row>
    <row r="73" spans="3:19" x14ac:dyDescent="0.25">
      <c r="C73" s="3" t="s">
        <v>61</v>
      </c>
      <c r="D73" s="37">
        <f>SUM(D74:D76)</f>
        <v>0</v>
      </c>
      <c r="E73" s="37">
        <f>SUM(E74:E76)</f>
        <v>0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40">
        <f t="shared" si="2"/>
        <v>0</v>
      </c>
    </row>
    <row r="74" spans="3:19" x14ac:dyDescent="0.25">
      <c r="C74" s="5" t="s">
        <v>62</v>
      </c>
      <c r="D74" s="30">
        <v>0</v>
      </c>
      <c r="E74" s="35">
        <v>0</v>
      </c>
      <c r="R74" s="40">
        <f t="shared" si="2"/>
        <v>0</v>
      </c>
    </row>
    <row r="75" spans="3:19" x14ac:dyDescent="0.25">
      <c r="C75" s="5" t="s">
        <v>63</v>
      </c>
      <c r="D75" s="30">
        <v>0</v>
      </c>
      <c r="E75" s="35">
        <v>0</v>
      </c>
      <c r="R75" s="40">
        <f t="shared" si="2"/>
        <v>0</v>
      </c>
    </row>
    <row r="76" spans="3:19" x14ac:dyDescent="0.25">
      <c r="C76" s="5" t="s">
        <v>64</v>
      </c>
      <c r="D76" s="30">
        <v>0</v>
      </c>
      <c r="E76" s="35">
        <v>0</v>
      </c>
      <c r="R76" s="40">
        <f t="shared" si="2"/>
        <v>0</v>
      </c>
    </row>
    <row r="77" spans="3:19" x14ac:dyDescent="0.25">
      <c r="C77" s="1" t="s">
        <v>69</v>
      </c>
      <c r="D77" s="36">
        <f>D78+D81+D84</f>
        <v>0</v>
      </c>
      <c r="E77" s="36">
        <f>E78+E81+E84</f>
        <v>0</v>
      </c>
      <c r="F77" s="36">
        <f>F78+F81+F84</f>
        <v>0</v>
      </c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40">
        <f t="shared" ref="R77:R86" si="10">SUM(F77:Q77)</f>
        <v>0</v>
      </c>
    </row>
    <row r="78" spans="3:19" x14ac:dyDescent="0.25">
      <c r="C78" s="3" t="s">
        <v>70</v>
      </c>
      <c r="D78" s="37">
        <f>SUM(D79:D80)</f>
        <v>0</v>
      </c>
      <c r="E78" s="37">
        <f>SUM(E79:E80)</f>
        <v>0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40">
        <f t="shared" si="10"/>
        <v>0</v>
      </c>
    </row>
    <row r="79" spans="3:19" x14ac:dyDescent="0.25">
      <c r="C79" s="5" t="s">
        <v>71</v>
      </c>
      <c r="D79" s="30">
        <v>0</v>
      </c>
      <c r="E79" s="35">
        <v>0</v>
      </c>
      <c r="R79" s="40">
        <f t="shared" si="10"/>
        <v>0</v>
      </c>
    </row>
    <row r="80" spans="3:19" x14ac:dyDescent="0.25">
      <c r="C80" s="5" t="s">
        <v>72</v>
      </c>
      <c r="D80" s="30">
        <v>0</v>
      </c>
      <c r="E80" s="35">
        <v>0</v>
      </c>
      <c r="R80" s="40">
        <f t="shared" si="10"/>
        <v>0</v>
      </c>
    </row>
    <row r="81" spans="3:18" x14ac:dyDescent="0.25">
      <c r="C81" s="3" t="s">
        <v>73</v>
      </c>
      <c r="D81" s="37">
        <f>SUM(D82:D83)</f>
        <v>0</v>
      </c>
      <c r="E81" s="37">
        <f>SUM(E82:E83)</f>
        <v>0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40">
        <f t="shared" si="10"/>
        <v>0</v>
      </c>
    </row>
    <row r="82" spans="3:18" x14ac:dyDescent="0.25">
      <c r="C82" s="5" t="s">
        <v>74</v>
      </c>
      <c r="D82" s="30">
        <v>0</v>
      </c>
      <c r="E82" s="35">
        <v>0</v>
      </c>
      <c r="R82" s="40">
        <f t="shared" si="10"/>
        <v>0</v>
      </c>
    </row>
    <row r="83" spans="3:18" x14ac:dyDescent="0.25">
      <c r="C83" s="5" t="s">
        <v>75</v>
      </c>
      <c r="D83" s="30">
        <v>0</v>
      </c>
      <c r="E83" s="35">
        <v>0</v>
      </c>
      <c r="R83" s="40">
        <f t="shared" si="10"/>
        <v>0</v>
      </c>
    </row>
    <row r="84" spans="3:18" x14ac:dyDescent="0.25">
      <c r="C84" s="3" t="s">
        <v>76</v>
      </c>
      <c r="D84" s="37">
        <f>SUM(D85)</f>
        <v>0</v>
      </c>
      <c r="E84" s="37">
        <f>SUM(E85)</f>
        <v>0</v>
      </c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40">
        <f t="shared" si="10"/>
        <v>0</v>
      </c>
    </row>
    <row r="85" spans="3:18" x14ac:dyDescent="0.25">
      <c r="C85" s="5" t="s">
        <v>77</v>
      </c>
      <c r="D85" s="30">
        <v>0</v>
      </c>
      <c r="E85" s="6">
        <v>0</v>
      </c>
      <c r="R85" s="40">
        <f t="shared" si="10"/>
        <v>0</v>
      </c>
    </row>
    <row r="86" spans="3:18" x14ac:dyDescent="0.25">
      <c r="C86" s="10" t="s">
        <v>65</v>
      </c>
      <c r="D86" s="66">
        <f>D11+D77</f>
        <v>478918346</v>
      </c>
      <c r="E86" s="66">
        <f>E11+E77</f>
        <v>27772883.000000004</v>
      </c>
      <c r="F86" s="66">
        <f>F11+F77</f>
        <v>17121304.41</v>
      </c>
      <c r="G86" s="66">
        <f>G11+G77</f>
        <v>24360877.719999999</v>
      </c>
      <c r="H86" s="66">
        <f t="shared" ref="H86:Q86" si="11">H11+H77</f>
        <v>28394474.560000002</v>
      </c>
      <c r="I86" s="66">
        <f t="shared" si="11"/>
        <v>26723847.010000002</v>
      </c>
      <c r="J86" s="66">
        <f t="shared" si="11"/>
        <v>23464636.079999998</v>
      </c>
      <c r="K86" s="66">
        <f t="shared" si="11"/>
        <v>34843497.119999997</v>
      </c>
      <c r="L86" s="66">
        <f t="shared" si="11"/>
        <v>35147233.200000003</v>
      </c>
      <c r="M86" s="66">
        <f t="shared" si="11"/>
        <v>28157938.779999997</v>
      </c>
      <c r="N86" s="66">
        <f t="shared" si="11"/>
        <v>0</v>
      </c>
      <c r="O86" s="66">
        <f t="shared" si="11"/>
        <v>0</v>
      </c>
      <c r="P86" s="66">
        <f t="shared" si="11"/>
        <v>0</v>
      </c>
      <c r="Q86" s="66">
        <f t="shared" si="11"/>
        <v>0</v>
      </c>
      <c r="R86" s="40">
        <f t="shared" si="10"/>
        <v>218213808.88000003</v>
      </c>
    </row>
    <row r="92" spans="3:18" ht="18.75" customHeight="1" x14ac:dyDescent="0.3">
      <c r="C92" s="42" t="s">
        <v>106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</row>
    <row r="93" spans="3:18" x14ac:dyDescent="0.25">
      <c r="C93" s="43" t="s">
        <v>105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</row>
  </sheetData>
  <mergeCells count="11">
    <mergeCell ref="C92:R92"/>
    <mergeCell ref="C93:R93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11811023622047245" right="0.70866141732283472" top="0.35433070866141736" bottom="0.74803149606299213" header="0.31496062992125984" footer="0.31496062992125984"/>
  <pageSetup scale="37" orientation="landscape" r:id="rId1"/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64" t="s">
        <v>78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3:17" ht="21" customHeight="1" x14ac:dyDescent="0.25">
      <c r="C4" s="62" t="s">
        <v>67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3:17" ht="15.75" x14ac:dyDescent="0.25">
      <c r="C5" s="59" t="s">
        <v>68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17" ht="15.75" customHeight="1" x14ac:dyDescent="0.25">
      <c r="C6" s="61" t="s">
        <v>95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17" ht="15.75" customHeight="1" x14ac:dyDescent="0.25">
      <c r="C7" s="55" t="s">
        <v>80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Johanna Martinez</cp:lastModifiedBy>
  <cp:lastPrinted>2021-11-22T16:08:02Z</cp:lastPrinted>
  <dcterms:created xsi:type="dcterms:W3CDTF">2021-07-29T18:58:50Z</dcterms:created>
  <dcterms:modified xsi:type="dcterms:W3CDTF">2021-11-22T17:05:54Z</dcterms:modified>
</cp:coreProperties>
</file>